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4400" windowHeight="12840" activeTab="1"/>
  </bookViews>
  <sheets>
    <sheet name="Pokyny pro vyplnění" sheetId="11" r:id="rId1"/>
    <sheet name="Stavba" sheetId="1" r:id="rId2"/>
    <sheet name="VzorPolozky" sheetId="10" state="hidden" r:id="rId3"/>
    <sheet name="SO301 SO301.1 Pol" sheetId="12" r:id="rId4"/>
    <sheet name="SO301 SO301.2 Pol" sheetId="13" r:id="rId5"/>
    <sheet name="SO302 SO302.2 Pol" sheetId="14" r:id="rId6"/>
    <sheet name="SO303 SO303.1 Pol" sheetId="15" r:id="rId7"/>
  </sheets>
  <externalReferences>
    <externalReference r:id="rId8"/>
  </externalReferences>
  <definedNames>
    <definedName name="CelkemDPHVypocet" localSheetId="1">Stavba!$H$48</definedName>
    <definedName name="CenaCelkem">Stavba!$G$29</definedName>
    <definedName name="CenaCelkemBezDPH">Stavba!$G$28</definedName>
    <definedName name="CenaCelkemVypocet" localSheetId="1">Stavba!$I$48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'SO301 SO301.1 Pol'!$1:$7</definedName>
    <definedName name="_xlnm.Print_Titles" localSheetId="4">'SO301 SO301.2 Pol'!$1:$7</definedName>
    <definedName name="_xlnm.Print_Titles" localSheetId="5">'SO302 SO302.2 Pol'!$1:$7</definedName>
    <definedName name="_xlnm.Print_Titles" localSheetId="6">'SO303 SO303.1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'SO301 SO301.1 Pol'!$A$1:$X$190</definedName>
    <definedName name="_xlnm.Print_Area" localSheetId="4">'SO301 SO301.2 Pol'!$A$1:$X$58</definedName>
    <definedName name="_xlnm.Print_Area" localSheetId="5">'SO302 SO302.2 Pol'!$A$1:$X$58</definedName>
    <definedName name="_xlnm.Print_Area" localSheetId="6">'SO303 SO303.1 Pol'!$A$1:$X$250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Stavba!$F$48</definedName>
    <definedName name="ZakladDPHZakl">Stavba!$G$25</definedName>
    <definedName name="ZakladDPHZaklVypocet" localSheetId="1">Stavba!$G$48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133" i="15" l="1"/>
  <c r="BA130" i="15"/>
  <c r="BA125" i="15"/>
  <c r="BA74" i="15"/>
  <c r="BA46" i="15"/>
  <c r="BA24" i="15"/>
  <c r="BA10" i="15"/>
  <c r="G9" i="15"/>
  <c r="M9" i="15" s="1"/>
  <c r="I9" i="15"/>
  <c r="K9" i="15"/>
  <c r="O9" i="15"/>
  <c r="Q9" i="15"/>
  <c r="V9" i="15"/>
  <c r="G23" i="15"/>
  <c r="I23" i="15"/>
  <c r="K23" i="15"/>
  <c r="O23" i="15"/>
  <c r="Q23" i="15"/>
  <c r="V23" i="15"/>
  <c r="G27" i="15"/>
  <c r="M27" i="15" s="1"/>
  <c r="I27" i="15"/>
  <c r="K27" i="15"/>
  <c r="O27" i="15"/>
  <c r="Q27" i="15"/>
  <c r="V27" i="15"/>
  <c r="G41" i="15"/>
  <c r="M41" i="15" s="1"/>
  <c r="I41" i="15"/>
  <c r="K41" i="15"/>
  <c r="O41" i="15"/>
  <c r="Q41" i="15"/>
  <c r="V41" i="15"/>
  <c r="G45" i="15"/>
  <c r="M45" i="15" s="1"/>
  <c r="I45" i="15"/>
  <c r="K45" i="15"/>
  <c r="O45" i="15"/>
  <c r="Q45" i="15"/>
  <c r="V45" i="15"/>
  <c r="G50" i="15"/>
  <c r="M50" i="15" s="1"/>
  <c r="I50" i="15"/>
  <c r="K50" i="15"/>
  <c r="O50" i="15"/>
  <c r="Q50" i="15"/>
  <c r="V50" i="15"/>
  <c r="G56" i="15"/>
  <c r="M56" i="15" s="1"/>
  <c r="I56" i="15"/>
  <c r="K56" i="15"/>
  <c r="O56" i="15"/>
  <c r="Q56" i="15"/>
  <c r="V56" i="15"/>
  <c r="G59" i="15"/>
  <c r="M59" i="15" s="1"/>
  <c r="I59" i="15"/>
  <c r="K59" i="15"/>
  <c r="O59" i="15"/>
  <c r="Q59" i="15"/>
  <c r="V59" i="15"/>
  <c r="G62" i="15"/>
  <c r="I62" i="15"/>
  <c r="K62" i="15"/>
  <c r="M62" i="15"/>
  <c r="O62" i="15"/>
  <c r="Q62" i="15"/>
  <c r="V62" i="15"/>
  <c r="G73" i="15"/>
  <c r="M73" i="15" s="1"/>
  <c r="I73" i="15"/>
  <c r="K73" i="15"/>
  <c r="O73" i="15"/>
  <c r="Q73" i="15"/>
  <c r="V73" i="15"/>
  <c r="G80" i="15"/>
  <c r="M80" i="15" s="1"/>
  <c r="I80" i="15"/>
  <c r="K80" i="15"/>
  <c r="O80" i="15"/>
  <c r="Q80" i="15"/>
  <c r="V80" i="15"/>
  <c r="G83" i="15"/>
  <c r="M83" i="15" s="1"/>
  <c r="I83" i="15"/>
  <c r="K83" i="15"/>
  <c r="O83" i="15"/>
  <c r="Q83" i="15"/>
  <c r="V83" i="15"/>
  <c r="G89" i="15"/>
  <c r="I89" i="15"/>
  <c r="I88" i="15" s="1"/>
  <c r="K89" i="15"/>
  <c r="M89" i="15"/>
  <c r="O89" i="15"/>
  <c r="Q89" i="15"/>
  <c r="V89" i="15"/>
  <c r="G96" i="15"/>
  <c r="M96" i="15" s="1"/>
  <c r="I96" i="15"/>
  <c r="K96" i="15"/>
  <c r="K88" i="15" s="1"/>
  <c r="O96" i="15"/>
  <c r="Q96" i="15"/>
  <c r="V96" i="15"/>
  <c r="G101" i="15"/>
  <c r="M101" i="15" s="1"/>
  <c r="I101" i="15"/>
  <c r="K101" i="15"/>
  <c r="O101" i="15"/>
  <c r="Q101" i="15"/>
  <c r="V101" i="15"/>
  <c r="G107" i="15"/>
  <c r="M107" i="15" s="1"/>
  <c r="I107" i="15"/>
  <c r="K107" i="15"/>
  <c r="O107" i="15"/>
  <c r="Q107" i="15"/>
  <c r="V107" i="15"/>
  <c r="G112" i="15"/>
  <c r="M112" i="15" s="1"/>
  <c r="I112" i="15"/>
  <c r="K112" i="15"/>
  <c r="O112" i="15"/>
  <c r="Q112" i="15"/>
  <c r="V112" i="15"/>
  <c r="G118" i="15"/>
  <c r="M118" i="15" s="1"/>
  <c r="I118" i="15"/>
  <c r="K118" i="15"/>
  <c r="O118" i="15"/>
  <c r="Q118" i="15"/>
  <c r="V118" i="15"/>
  <c r="G121" i="15"/>
  <c r="M121" i="15" s="1"/>
  <c r="I121" i="15"/>
  <c r="K121" i="15"/>
  <c r="O121" i="15"/>
  <c r="Q121" i="15"/>
  <c r="V121" i="15"/>
  <c r="G124" i="15"/>
  <c r="I124" i="15"/>
  <c r="K124" i="15"/>
  <c r="M124" i="15"/>
  <c r="O124" i="15"/>
  <c r="Q124" i="15"/>
  <c r="V124" i="15"/>
  <c r="G129" i="15"/>
  <c r="M129" i="15" s="1"/>
  <c r="I129" i="15"/>
  <c r="K129" i="15"/>
  <c r="O129" i="15"/>
  <c r="Q129" i="15"/>
  <c r="V129" i="15"/>
  <c r="G132" i="15"/>
  <c r="M132" i="15" s="1"/>
  <c r="I132" i="15"/>
  <c r="K132" i="15"/>
  <c r="O132" i="15"/>
  <c r="Q132" i="15"/>
  <c r="V132" i="15"/>
  <c r="G137" i="15"/>
  <c r="M137" i="15" s="1"/>
  <c r="I137" i="15"/>
  <c r="K137" i="15"/>
  <c r="O137" i="15"/>
  <c r="Q137" i="15"/>
  <c r="V137" i="15"/>
  <c r="G141" i="15"/>
  <c r="I141" i="15"/>
  <c r="K141" i="15"/>
  <c r="M141" i="15"/>
  <c r="O141" i="15"/>
  <c r="Q141" i="15"/>
  <c r="V141" i="15"/>
  <c r="G143" i="15"/>
  <c r="M143" i="15" s="1"/>
  <c r="I143" i="15"/>
  <c r="K143" i="15"/>
  <c r="O143" i="15"/>
  <c r="Q143" i="15"/>
  <c r="V143" i="15"/>
  <c r="G146" i="15"/>
  <c r="M146" i="15" s="1"/>
  <c r="I146" i="15"/>
  <c r="K146" i="15"/>
  <c r="O146" i="15"/>
  <c r="Q146" i="15"/>
  <c r="V146" i="15"/>
  <c r="G150" i="15"/>
  <c r="M150" i="15" s="1"/>
  <c r="I150" i="15"/>
  <c r="K150" i="15"/>
  <c r="O150" i="15"/>
  <c r="Q150" i="15"/>
  <c r="V150" i="15"/>
  <c r="G154" i="15"/>
  <c r="I154" i="15"/>
  <c r="K154" i="15"/>
  <c r="M154" i="15"/>
  <c r="O154" i="15"/>
  <c r="Q154" i="15"/>
  <c r="V154" i="15"/>
  <c r="G162" i="15"/>
  <c r="M162" i="15" s="1"/>
  <c r="I162" i="15"/>
  <c r="K162" i="15"/>
  <c r="O162" i="15"/>
  <c r="Q162" i="15"/>
  <c r="V162" i="15"/>
  <c r="G166" i="15"/>
  <c r="M166" i="15" s="1"/>
  <c r="I166" i="15"/>
  <c r="K166" i="15"/>
  <c r="O166" i="15"/>
  <c r="Q166" i="15"/>
  <c r="V166" i="15"/>
  <c r="G170" i="15"/>
  <c r="M170" i="15" s="1"/>
  <c r="I170" i="15"/>
  <c r="K170" i="15"/>
  <c r="O170" i="15"/>
  <c r="Q170" i="15"/>
  <c r="V170" i="15"/>
  <c r="G173" i="15"/>
  <c r="G172" i="15" s="1"/>
  <c r="I59" i="1" s="1"/>
  <c r="I173" i="15"/>
  <c r="K173" i="15"/>
  <c r="O173" i="15"/>
  <c r="Q173" i="15"/>
  <c r="V173" i="15"/>
  <c r="V172" i="15" s="1"/>
  <c r="G176" i="15"/>
  <c r="I176" i="15"/>
  <c r="K176" i="15"/>
  <c r="M176" i="15"/>
  <c r="O176" i="15"/>
  <c r="Q176" i="15"/>
  <c r="V176" i="15"/>
  <c r="G179" i="15"/>
  <c r="M179" i="15" s="1"/>
  <c r="I179" i="15"/>
  <c r="K179" i="15"/>
  <c r="O179" i="15"/>
  <c r="Q179" i="15"/>
  <c r="V179" i="15"/>
  <c r="G182" i="15"/>
  <c r="M182" i="15" s="1"/>
  <c r="I182" i="15"/>
  <c r="K182" i="15"/>
  <c r="O182" i="15"/>
  <c r="Q182" i="15"/>
  <c r="V182" i="15"/>
  <c r="G185" i="15"/>
  <c r="M185" i="15" s="1"/>
  <c r="I185" i="15"/>
  <c r="K185" i="15"/>
  <c r="O185" i="15"/>
  <c r="Q185" i="15"/>
  <c r="V185" i="15"/>
  <c r="G188" i="15"/>
  <c r="M188" i="15" s="1"/>
  <c r="I188" i="15"/>
  <c r="K188" i="15"/>
  <c r="O188" i="15"/>
  <c r="Q188" i="15"/>
  <c r="V188" i="15"/>
  <c r="G191" i="15"/>
  <c r="M191" i="15" s="1"/>
  <c r="I191" i="15"/>
  <c r="K191" i="15"/>
  <c r="O191" i="15"/>
  <c r="Q191" i="15"/>
  <c r="V191" i="15"/>
  <c r="G194" i="15"/>
  <c r="M194" i="15" s="1"/>
  <c r="I194" i="15"/>
  <c r="K194" i="15"/>
  <c r="O194" i="15"/>
  <c r="Q194" i="15"/>
  <c r="V194" i="15"/>
  <c r="G198" i="15"/>
  <c r="M198" i="15" s="1"/>
  <c r="I198" i="15"/>
  <c r="I197" i="15" s="1"/>
  <c r="K198" i="15"/>
  <c r="O198" i="15"/>
  <c r="Q198" i="15"/>
  <c r="V198" i="15"/>
  <c r="G203" i="15"/>
  <c r="M203" i="15" s="1"/>
  <c r="I203" i="15"/>
  <c r="K203" i="15"/>
  <c r="O203" i="15"/>
  <c r="Q203" i="15"/>
  <c r="V203" i="15"/>
  <c r="G207" i="15"/>
  <c r="M207" i="15" s="1"/>
  <c r="I207" i="15"/>
  <c r="K207" i="15"/>
  <c r="O207" i="15"/>
  <c r="Q207" i="15"/>
  <c r="V207" i="15"/>
  <c r="G210" i="15"/>
  <c r="M210" i="15" s="1"/>
  <c r="I210" i="15"/>
  <c r="K210" i="15"/>
  <c r="O210" i="15"/>
  <c r="Q210" i="15"/>
  <c r="V210" i="15"/>
  <c r="G213" i="15"/>
  <c r="M213" i="15" s="1"/>
  <c r="I213" i="15"/>
  <c r="K213" i="15"/>
  <c r="O213" i="15"/>
  <c r="Q213" i="15"/>
  <c r="V213" i="15"/>
  <c r="G216" i="15"/>
  <c r="M216" i="15" s="1"/>
  <c r="I216" i="15"/>
  <c r="K216" i="15"/>
  <c r="O216" i="15"/>
  <c r="Q216" i="15"/>
  <c r="V216" i="15"/>
  <c r="G220" i="15"/>
  <c r="M220" i="15" s="1"/>
  <c r="I220" i="15"/>
  <c r="K220" i="15"/>
  <c r="O220" i="15"/>
  <c r="Q220" i="15"/>
  <c r="V220" i="15"/>
  <c r="G223" i="15"/>
  <c r="I61" i="1" s="1"/>
  <c r="V223" i="15"/>
  <c r="G224" i="15"/>
  <c r="M224" i="15" s="1"/>
  <c r="M223" i="15" s="1"/>
  <c r="I224" i="15"/>
  <c r="I223" i="15" s="1"/>
  <c r="K224" i="15"/>
  <c r="K223" i="15" s="1"/>
  <c r="O224" i="15"/>
  <c r="O223" i="15" s="1"/>
  <c r="Q224" i="15"/>
  <c r="Q223" i="15" s="1"/>
  <c r="V224" i="15"/>
  <c r="G227" i="15"/>
  <c r="V227" i="15"/>
  <c r="G228" i="15"/>
  <c r="M228" i="15" s="1"/>
  <c r="M227" i="15" s="1"/>
  <c r="I228" i="15"/>
  <c r="I227" i="15" s="1"/>
  <c r="K228" i="15"/>
  <c r="K227" i="15" s="1"/>
  <c r="O228" i="15"/>
  <c r="O227" i="15" s="1"/>
  <c r="Q228" i="15"/>
  <c r="Q227" i="15" s="1"/>
  <c r="V228" i="15"/>
  <c r="G233" i="15"/>
  <c r="M233" i="15" s="1"/>
  <c r="I233" i="15"/>
  <c r="K233" i="15"/>
  <c r="O233" i="15"/>
  <c r="Q233" i="15"/>
  <c r="Q232" i="15" s="1"/>
  <c r="V233" i="15"/>
  <c r="G237" i="15"/>
  <c r="M237" i="15" s="1"/>
  <c r="I237" i="15"/>
  <c r="K237" i="15"/>
  <c r="K232" i="15" s="1"/>
  <c r="O237" i="15"/>
  <c r="Q237" i="15"/>
  <c r="V237" i="15"/>
  <c r="V232" i="15" s="1"/>
  <c r="G241" i="15"/>
  <c r="M241" i="15" s="1"/>
  <c r="I241" i="15"/>
  <c r="K241" i="15"/>
  <c r="O241" i="15"/>
  <c r="Q241" i="15"/>
  <c r="V241" i="15"/>
  <c r="AE244" i="15"/>
  <c r="G9" i="14"/>
  <c r="M9" i="14" s="1"/>
  <c r="I9" i="14"/>
  <c r="I8" i="14" s="1"/>
  <c r="K9" i="14"/>
  <c r="O9" i="14"/>
  <c r="Q9" i="14"/>
  <c r="V9" i="14"/>
  <c r="G15" i="14"/>
  <c r="M15" i="14" s="1"/>
  <c r="I15" i="14"/>
  <c r="K15" i="14"/>
  <c r="O15" i="14"/>
  <c r="O8" i="14" s="1"/>
  <c r="Q15" i="14"/>
  <c r="V15" i="14"/>
  <c r="V8" i="14" s="1"/>
  <c r="G20" i="14"/>
  <c r="I20" i="14"/>
  <c r="K20" i="14"/>
  <c r="O20" i="14"/>
  <c r="Q20" i="14"/>
  <c r="V20" i="14"/>
  <c r="G24" i="14"/>
  <c r="M24" i="14" s="1"/>
  <c r="I24" i="14"/>
  <c r="K24" i="14"/>
  <c r="O24" i="14"/>
  <c r="Q24" i="14"/>
  <c r="V24" i="14"/>
  <c r="G30" i="14"/>
  <c r="M30" i="14" s="1"/>
  <c r="I30" i="14"/>
  <c r="K30" i="14"/>
  <c r="O30" i="14"/>
  <c r="Q30" i="14"/>
  <c r="V30" i="14"/>
  <c r="G35" i="14"/>
  <c r="I35" i="14"/>
  <c r="K35" i="14"/>
  <c r="M35" i="14"/>
  <c r="O35" i="14"/>
  <c r="Q35" i="14"/>
  <c r="V35" i="14"/>
  <c r="G40" i="14"/>
  <c r="M40" i="14" s="1"/>
  <c r="I40" i="14"/>
  <c r="K40" i="14"/>
  <c r="O40" i="14"/>
  <c r="Q40" i="14"/>
  <c r="V40" i="14"/>
  <c r="G43" i="14"/>
  <c r="M43" i="14" s="1"/>
  <c r="I43" i="14"/>
  <c r="K43" i="14"/>
  <c r="O43" i="14"/>
  <c r="Q43" i="14"/>
  <c r="V43" i="14"/>
  <c r="G46" i="14"/>
  <c r="V46" i="14"/>
  <c r="G47" i="14"/>
  <c r="I47" i="14"/>
  <c r="I46" i="14" s="1"/>
  <c r="K47" i="14"/>
  <c r="K46" i="14" s="1"/>
  <c r="M47" i="14"/>
  <c r="M46" i="14" s="1"/>
  <c r="O47" i="14"/>
  <c r="O46" i="14" s="1"/>
  <c r="Q47" i="14"/>
  <c r="Q46" i="14" s="1"/>
  <c r="V47" i="14"/>
  <c r="AE52" i="14"/>
  <c r="F45" i="1" s="1"/>
  <c r="G9" i="13"/>
  <c r="G8" i="13" s="1"/>
  <c r="I9" i="13"/>
  <c r="K9" i="13"/>
  <c r="O9" i="13"/>
  <c r="Q9" i="13"/>
  <c r="Q8" i="13" s="1"/>
  <c r="V9" i="13"/>
  <c r="G15" i="13"/>
  <c r="M15" i="13" s="1"/>
  <c r="I15" i="13"/>
  <c r="K15" i="13"/>
  <c r="O15" i="13"/>
  <c r="Q15" i="13"/>
  <c r="V15" i="13"/>
  <c r="G20" i="13"/>
  <c r="M20" i="13" s="1"/>
  <c r="I20" i="13"/>
  <c r="K20" i="13"/>
  <c r="O20" i="13"/>
  <c r="Q20" i="13"/>
  <c r="V20" i="13"/>
  <c r="G24" i="13"/>
  <c r="AF52" i="13" s="1"/>
  <c r="G43" i="1" s="1"/>
  <c r="I24" i="13"/>
  <c r="K24" i="13"/>
  <c r="O24" i="13"/>
  <c r="Q24" i="13"/>
  <c r="V24" i="13"/>
  <c r="G30" i="13"/>
  <c r="I30" i="13"/>
  <c r="K30" i="13"/>
  <c r="M30" i="13"/>
  <c r="O30" i="13"/>
  <c r="Q30" i="13"/>
  <c r="V30" i="13"/>
  <c r="G35" i="13"/>
  <c r="M35" i="13" s="1"/>
  <c r="I35" i="13"/>
  <c r="K35" i="13"/>
  <c r="O35" i="13"/>
  <c r="Q35" i="13"/>
  <c r="V35" i="13"/>
  <c r="G40" i="13"/>
  <c r="M40" i="13" s="1"/>
  <c r="I40" i="13"/>
  <c r="K40" i="13"/>
  <c r="O40" i="13"/>
  <c r="Q40" i="13"/>
  <c r="V40" i="13"/>
  <c r="G43" i="13"/>
  <c r="M43" i="13" s="1"/>
  <c r="I43" i="13"/>
  <c r="K43" i="13"/>
  <c r="O43" i="13"/>
  <c r="Q43" i="13"/>
  <c r="V43" i="13"/>
  <c r="Q46" i="13"/>
  <c r="G47" i="13"/>
  <c r="G46" i="13" s="1"/>
  <c r="I47" i="13"/>
  <c r="I46" i="13" s="1"/>
  <c r="K47" i="13"/>
  <c r="K46" i="13" s="1"/>
  <c r="O47" i="13"/>
  <c r="O46" i="13" s="1"/>
  <c r="Q47" i="13"/>
  <c r="V47" i="13"/>
  <c r="V46" i="13" s="1"/>
  <c r="AE52" i="13"/>
  <c r="F43" i="1" s="1"/>
  <c r="BA176" i="12"/>
  <c r="BA84" i="12"/>
  <c r="BA66" i="12"/>
  <c r="BA33" i="12"/>
  <c r="BA29" i="12"/>
  <c r="BA18" i="12"/>
  <c r="BA14" i="12"/>
  <c r="BA10" i="12"/>
  <c r="G9" i="12"/>
  <c r="I9" i="12"/>
  <c r="K9" i="12"/>
  <c r="O9" i="12"/>
  <c r="Q9" i="12"/>
  <c r="V9" i="12"/>
  <c r="G13" i="12"/>
  <c r="M13" i="12" s="1"/>
  <c r="I13" i="12"/>
  <c r="K13" i="12"/>
  <c r="O13" i="12"/>
  <c r="Q13" i="12"/>
  <c r="V13" i="12"/>
  <c r="G17" i="12"/>
  <c r="M17" i="12" s="1"/>
  <c r="I17" i="12"/>
  <c r="K17" i="12"/>
  <c r="O17" i="12"/>
  <c r="Q17" i="12"/>
  <c r="V17" i="12"/>
  <c r="G28" i="12"/>
  <c r="I28" i="12"/>
  <c r="K28" i="12"/>
  <c r="O28" i="12"/>
  <c r="Q28" i="12"/>
  <c r="V28" i="12"/>
  <c r="G32" i="12"/>
  <c r="M32" i="12" s="1"/>
  <c r="I32" i="12"/>
  <c r="K32" i="12"/>
  <c r="O32" i="12"/>
  <c r="Q32" i="12"/>
  <c r="V32" i="12"/>
  <c r="G37" i="12"/>
  <c r="M37" i="12" s="1"/>
  <c r="I37" i="12"/>
  <c r="K37" i="12"/>
  <c r="O37" i="12"/>
  <c r="Q37" i="12"/>
  <c r="V37" i="12"/>
  <c r="G45" i="12"/>
  <c r="M45" i="12" s="1"/>
  <c r="I45" i="12"/>
  <c r="K45" i="12"/>
  <c r="O45" i="12"/>
  <c r="Q45" i="12"/>
  <c r="V45" i="12"/>
  <c r="G48" i="12"/>
  <c r="M48" i="12" s="1"/>
  <c r="I48" i="12"/>
  <c r="K48" i="12"/>
  <c r="O48" i="12"/>
  <c r="Q48" i="12"/>
  <c r="V48" i="12"/>
  <c r="G51" i="12"/>
  <c r="M51" i="12" s="1"/>
  <c r="I51" i="12"/>
  <c r="K51" i="12"/>
  <c r="O51" i="12"/>
  <c r="Q51" i="12"/>
  <c r="V51" i="12"/>
  <c r="G65" i="12"/>
  <c r="M65" i="12" s="1"/>
  <c r="I65" i="12"/>
  <c r="K65" i="12"/>
  <c r="O65" i="12"/>
  <c r="Q65" i="12"/>
  <c r="V65" i="12"/>
  <c r="G75" i="12"/>
  <c r="M75" i="12" s="1"/>
  <c r="I75" i="12"/>
  <c r="K75" i="12"/>
  <c r="O75" i="12"/>
  <c r="Q75" i="12"/>
  <c r="V75" i="12"/>
  <c r="G78" i="12"/>
  <c r="M78" i="12" s="1"/>
  <c r="I78" i="12"/>
  <c r="K78" i="12"/>
  <c r="O78" i="12"/>
  <c r="Q78" i="12"/>
  <c r="V78" i="12"/>
  <c r="G83" i="12"/>
  <c r="G82" i="12" s="1"/>
  <c r="I56" i="1" s="1"/>
  <c r="I83" i="12"/>
  <c r="I82" i="12" s="1"/>
  <c r="K83" i="12"/>
  <c r="K82" i="12" s="1"/>
  <c r="O83" i="12"/>
  <c r="O82" i="12" s="1"/>
  <c r="Q83" i="12"/>
  <c r="Q82" i="12" s="1"/>
  <c r="V83" i="12"/>
  <c r="V82" i="12" s="1"/>
  <c r="G90" i="12"/>
  <c r="G89" i="12" s="1"/>
  <c r="I90" i="12"/>
  <c r="I89" i="12" s="1"/>
  <c r="K90" i="12"/>
  <c r="K89" i="12" s="1"/>
  <c r="O90" i="12"/>
  <c r="O89" i="12" s="1"/>
  <c r="Q90" i="12"/>
  <c r="Q89" i="12" s="1"/>
  <c r="V90" i="12"/>
  <c r="V89" i="12" s="1"/>
  <c r="G100" i="12"/>
  <c r="I100" i="12"/>
  <c r="K100" i="12"/>
  <c r="O100" i="12"/>
  <c r="Q100" i="12"/>
  <c r="V100" i="12"/>
  <c r="G107" i="12"/>
  <c r="M107" i="12" s="1"/>
  <c r="I107" i="12"/>
  <c r="K107" i="12"/>
  <c r="O107" i="12"/>
  <c r="Q107" i="12"/>
  <c r="V107" i="12"/>
  <c r="G111" i="12"/>
  <c r="M111" i="12" s="1"/>
  <c r="I111" i="12"/>
  <c r="K111" i="12"/>
  <c r="O111" i="12"/>
  <c r="Q111" i="12"/>
  <c r="V111" i="12"/>
  <c r="G115" i="12"/>
  <c r="M115" i="12" s="1"/>
  <c r="I115" i="12"/>
  <c r="K115" i="12"/>
  <c r="O115" i="12"/>
  <c r="Q115" i="12"/>
  <c r="V115" i="12"/>
  <c r="G119" i="12"/>
  <c r="M119" i="12" s="1"/>
  <c r="I119" i="12"/>
  <c r="K119" i="12"/>
  <c r="O119" i="12"/>
  <c r="Q119" i="12"/>
  <c r="V119" i="12"/>
  <c r="G124" i="12"/>
  <c r="I124" i="12"/>
  <c r="K124" i="12"/>
  <c r="M124" i="12"/>
  <c r="O124" i="12"/>
  <c r="Q124" i="12"/>
  <c r="V124" i="12"/>
  <c r="G127" i="12"/>
  <c r="M127" i="12" s="1"/>
  <c r="I127" i="12"/>
  <c r="K127" i="12"/>
  <c r="O127" i="12"/>
  <c r="Q127" i="12"/>
  <c r="V127" i="12"/>
  <c r="G133" i="12"/>
  <c r="M133" i="12" s="1"/>
  <c r="I133" i="12"/>
  <c r="K133" i="12"/>
  <c r="O133" i="12"/>
  <c r="Q133" i="12"/>
  <c r="V133" i="12"/>
  <c r="G137" i="12"/>
  <c r="M137" i="12" s="1"/>
  <c r="I137" i="12"/>
  <c r="K137" i="12"/>
  <c r="O137" i="12"/>
  <c r="Q137" i="12"/>
  <c r="V137" i="12"/>
  <c r="G141" i="12"/>
  <c r="M141" i="12" s="1"/>
  <c r="I141" i="12"/>
  <c r="K141" i="12"/>
  <c r="O141" i="12"/>
  <c r="Q141" i="12"/>
  <c r="V141" i="12"/>
  <c r="G144" i="12"/>
  <c r="M144" i="12" s="1"/>
  <c r="I144" i="12"/>
  <c r="K144" i="12"/>
  <c r="O144" i="12"/>
  <c r="Q144" i="12"/>
  <c r="V144" i="12"/>
  <c r="G147" i="12"/>
  <c r="M147" i="12" s="1"/>
  <c r="I147" i="12"/>
  <c r="K147" i="12"/>
  <c r="O147" i="12"/>
  <c r="Q147" i="12"/>
  <c r="V147" i="12"/>
  <c r="G151" i="12"/>
  <c r="M151" i="12" s="1"/>
  <c r="I151" i="12"/>
  <c r="K151" i="12"/>
  <c r="O151" i="12"/>
  <c r="Q151" i="12"/>
  <c r="V151" i="12"/>
  <c r="G154" i="12"/>
  <c r="M154" i="12" s="1"/>
  <c r="I154" i="12"/>
  <c r="K154" i="12"/>
  <c r="O154" i="12"/>
  <c r="Q154" i="12"/>
  <c r="V154" i="12"/>
  <c r="G157" i="12"/>
  <c r="M157" i="12" s="1"/>
  <c r="I157" i="12"/>
  <c r="K157" i="12"/>
  <c r="O157" i="12"/>
  <c r="Q157" i="12"/>
  <c r="V157" i="12"/>
  <c r="G160" i="12"/>
  <c r="I160" i="12"/>
  <c r="K160" i="12"/>
  <c r="M160" i="12"/>
  <c r="O160" i="12"/>
  <c r="Q160" i="12"/>
  <c r="V160" i="12"/>
  <c r="G163" i="12"/>
  <c r="M163" i="12" s="1"/>
  <c r="I163" i="12"/>
  <c r="K163" i="12"/>
  <c r="O163" i="12"/>
  <c r="Q163" i="12"/>
  <c r="V163" i="12"/>
  <c r="G166" i="12"/>
  <c r="M166" i="12" s="1"/>
  <c r="I166" i="12"/>
  <c r="K166" i="12"/>
  <c r="O166" i="12"/>
  <c r="Q166" i="12"/>
  <c r="V166" i="12"/>
  <c r="G169" i="12"/>
  <c r="M169" i="12" s="1"/>
  <c r="I169" i="12"/>
  <c r="K169" i="12"/>
  <c r="O169" i="12"/>
  <c r="Q169" i="12"/>
  <c r="V169" i="12"/>
  <c r="Q174" i="12"/>
  <c r="G175" i="12"/>
  <c r="G174" i="12" s="1"/>
  <c r="I175" i="12"/>
  <c r="I174" i="12" s="1"/>
  <c r="K175" i="12"/>
  <c r="K174" i="12" s="1"/>
  <c r="O175" i="12"/>
  <c r="O174" i="12" s="1"/>
  <c r="Q175" i="12"/>
  <c r="V175" i="12"/>
  <c r="V174" i="12" s="1"/>
  <c r="G179" i="12"/>
  <c r="G178" i="12" s="1"/>
  <c r="I179" i="12"/>
  <c r="I178" i="12" s="1"/>
  <c r="K179" i="12"/>
  <c r="K178" i="12" s="1"/>
  <c r="O179" i="12"/>
  <c r="O178" i="12" s="1"/>
  <c r="Q179" i="12"/>
  <c r="Q178" i="12" s="1"/>
  <c r="V179" i="12"/>
  <c r="V178" i="12" s="1"/>
  <c r="AE184" i="12"/>
  <c r="I20" i="1"/>
  <c r="I19" i="1"/>
  <c r="I17" i="1"/>
  <c r="H48" i="1"/>
  <c r="M28" i="12" l="1"/>
  <c r="G8" i="12"/>
  <c r="I62" i="1"/>
  <c r="F47" i="1"/>
  <c r="F46" i="1"/>
  <c r="G8" i="15"/>
  <c r="F41" i="1"/>
  <c r="V99" i="12"/>
  <c r="Q99" i="12"/>
  <c r="O99" i="12"/>
  <c r="K19" i="13"/>
  <c r="I19" i="13"/>
  <c r="V8" i="13"/>
  <c r="AF52" i="14"/>
  <c r="Q19" i="14"/>
  <c r="O19" i="14"/>
  <c r="O197" i="15"/>
  <c r="O88" i="15"/>
  <c r="F42" i="1"/>
  <c r="K99" i="12"/>
  <c r="K19" i="14"/>
  <c r="K197" i="15"/>
  <c r="V8" i="12"/>
  <c r="G19" i="13"/>
  <c r="G52" i="13" s="1"/>
  <c r="O8" i="13"/>
  <c r="V106" i="15"/>
  <c r="Q8" i="12"/>
  <c r="Q106" i="15"/>
  <c r="G99" i="12"/>
  <c r="M9" i="12"/>
  <c r="M8" i="12" s="1"/>
  <c r="M9" i="13"/>
  <c r="M8" i="13" s="1"/>
  <c r="G19" i="14"/>
  <c r="Q8" i="14"/>
  <c r="Q172" i="15"/>
  <c r="O172" i="15"/>
  <c r="Q8" i="15"/>
  <c r="I99" i="12"/>
  <c r="O8" i="12"/>
  <c r="Q19" i="13"/>
  <c r="K8" i="13"/>
  <c r="I19" i="14"/>
  <c r="O232" i="15"/>
  <c r="K172" i="15"/>
  <c r="O106" i="15"/>
  <c r="V8" i="15"/>
  <c r="K8" i="12"/>
  <c r="I8" i="12"/>
  <c r="V19" i="13"/>
  <c r="I8" i="13"/>
  <c r="I232" i="15"/>
  <c r="Q197" i="15"/>
  <c r="K106" i="15"/>
  <c r="I106" i="15"/>
  <c r="Q88" i="15"/>
  <c r="F39" i="1"/>
  <c r="F44" i="1"/>
  <c r="V88" i="15"/>
  <c r="O8" i="15"/>
  <c r="V19" i="14"/>
  <c r="V197" i="15"/>
  <c r="AF184" i="12"/>
  <c r="O19" i="13"/>
  <c r="K8" i="14"/>
  <c r="I172" i="15"/>
  <c r="K8" i="15"/>
  <c r="I8" i="15"/>
  <c r="I43" i="1"/>
  <c r="M232" i="15"/>
  <c r="M197" i="15"/>
  <c r="M106" i="15"/>
  <c r="M88" i="15"/>
  <c r="G232" i="15"/>
  <c r="I63" i="1" s="1"/>
  <c r="I18" i="1" s="1"/>
  <c r="G197" i="15"/>
  <c r="I60" i="1" s="1"/>
  <c r="G106" i="15"/>
  <c r="G88" i="15"/>
  <c r="I57" i="1" s="1"/>
  <c r="M23" i="15"/>
  <c r="M8" i="15" s="1"/>
  <c r="AF244" i="15"/>
  <c r="G46" i="1" s="1"/>
  <c r="M173" i="15"/>
  <c r="M172" i="15" s="1"/>
  <c r="M8" i="14"/>
  <c r="G8" i="14"/>
  <c r="M20" i="14"/>
  <c r="M19" i="14" s="1"/>
  <c r="M47" i="13"/>
  <c r="M46" i="13" s="1"/>
  <c r="M24" i="13"/>
  <c r="M19" i="13" s="1"/>
  <c r="M179" i="12"/>
  <c r="M178" i="12" s="1"/>
  <c r="M175" i="12"/>
  <c r="M174" i="12" s="1"/>
  <c r="M100" i="12"/>
  <c r="M99" i="12" s="1"/>
  <c r="M90" i="12"/>
  <c r="M89" i="12" s="1"/>
  <c r="M83" i="12"/>
  <c r="M82" i="12" s="1"/>
  <c r="J28" i="1"/>
  <c r="J26" i="1"/>
  <c r="G38" i="1"/>
  <c r="F38" i="1"/>
  <c r="J23" i="1"/>
  <c r="J24" i="1"/>
  <c r="J25" i="1"/>
  <c r="J27" i="1"/>
  <c r="E24" i="1"/>
  <c r="G24" i="1"/>
  <c r="E26" i="1"/>
  <c r="G26" i="1"/>
  <c r="G52" i="14" l="1"/>
  <c r="I58" i="1"/>
  <c r="G244" i="15"/>
  <c r="I46" i="1"/>
  <c r="I55" i="1"/>
  <c r="G39" i="1"/>
  <c r="G48" i="1" s="1"/>
  <c r="G42" i="1"/>
  <c r="I42" i="1" s="1"/>
  <c r="G41" i="1"/>
  <c r="I41" i="1" s="1"/>
  <c r="G184" i="12"/>
  <c r="G47" i="1"/>
  <c r="I47" i="1" s="1"/>
  <c r="F48" i="1"/>
  <c r="G44" i="1"/>
  <c r="I44" i="1" s="1"/>
  <c r="G45" i="1"/>
  <c r="I45" i="1" s="1"/>
  <c r="I48" i="1" l="1"/>
  <c r="I39" i="1"/>
  <c r="I64" i="1"/>
  <c r="I16" i="1"/>
  <c r="I21" i="1" s="1"/>
  <c r="J45" i="1" l="1"/>
  <c r="G28" i="1"/>
  <c r="G25" i="1"/>
  <c r="A27" i="1" s="1"/>
  <c r="A28" i="1" s="1"/>
  <c r="J44" i="1"/>
  <c r="J46" i="1"/>
  <c r="J47" i="1"/>
  <c r="J39" i="1"/>
  <c r="J48" i="1" s="1"/>
  <c r="J43" i="1"/>
  <c r="J41" i="1"/>
  <c r="J42" i="1"/>
  <c r="J63" i="1"/>
  <c r="J61" i="1"/>
  <c r="J62" i="1"/>
  <c r="J56" i="1"/>
  <c r="J55" i="1"/>
  <c r="J57" i="1"/>
  <c r="J59" i="1"/>
  <c r="J60" i="1"/>
  <c r="J58" i="1"/>
  <c r="G27" i="1" l="1"/>
  <c r="G29" i="1" s="1"/>
  <c r="J64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<sst xmlns="http://schemas.openxmlformats.org/spreadsheetml/2006/main" count="1863" uniqueCount="493">
  <si>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</si>
  <si>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</si>
  <si>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</si>
  <si>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</si>
  <si>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</si>
  <si>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</si>
  <si>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</si>
  <si>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</si>
  <si>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</si>
  <si>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</si>
  <si>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</si>
  <si>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</si>
  <si>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</si>
  <si>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</si>
  <si>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</si>
  <si>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</si>
  <si>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</si>
  <si>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</si>
  <si>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</si>
  <si>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</si>
  <si>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</si>
  <si>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</si>
  <si>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</si>
  <si>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</si>
  <si>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</si>
  <si>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</si>
  <si>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</si>
  <si>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</si>
  <si>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</si>
  <si>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</si>
  <si>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</si>
  <si>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</si>
  <si>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</si>
  <si>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</si>
  <si>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</si>
  <si>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</si>
  <si>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</si>
  <si>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</si>
  <si>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</si>
  <si>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</si>
  <si>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</si>
  <si>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</si>
  <si>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</si>
  <si>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ZV20-1103_2</t>
  </si>
  <si>
    <t>ZTV nad Zámkem III, UHB, SP2</t>
  </si>
  <si>
    <t>Stavba</t>
  </si>
  <si>
    <t>Inženýrský objekt</t>
  </si>
  <si>
    <t>SO301</t>
  </si>
  <si>
    <t>Kanalizace splašková</t>
  </si>
  <si>
    <t>SO301.1</t>
  </si>
  <si>
    <t>SO301.2</t>
  </si>
  <si>
    <t>SO302</t>
  </si>
  <si>
    <t>Kanalizace dešťová</t>
  </si>
  <si>
    <t>SO302.2</t>
  </si>
  <si>
    <t>SO303</t>
  </si>
  <si>
    <t>Vodovod</t>
  </si>
  <si>
    <t>SO303.1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</si>
  <si>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</si>
  <si>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</si>
  <si>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</si>
  <si>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</si>
  <si>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</si>
  <si>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</si>
  <si>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</si>
  <si>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</si>
  <si>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</si>
  <si>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</si>
  <si>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8</t>
  </si>
  <si>
    <t>Trubní vedení</t>
  </si>
  <si>
    <t>85</t>
  </si>
  <si>
    <t>Potrubí z trub litinových</t>
  </si>
  <si>
    <t>89</t>
  </si>
  <si>
    <t>Ostatní konstrukce na trubním vedení</t>
  </si>
  <si>
    <t>9</t>
  </si>
  <si>
    <t>Ostatní konstrukce, bourání</t>
  </si>
  <si>
    <t>99</t>
  </si>
  <si>
    <t>Staveništní přesun hmot</t>
  </si>
  <si>
    <t>M21</t>
  </si>
  <si>
    <t>Elektromontáže</t>
  </si>
  <si>
    <t>VN</t>
  </si>
  <si>
    <t>ON</t>
  </si>
  <si>
    <t>Položkový soupis prací a dodávek</t>
  </si>
  <si>
    <t>#TypZaznamu#</t>
  </si>
  <si>
    <t>STA</t>
  </si>
  <si>
    <t>ING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</si>
  <si>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</si>
  <si>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</si>
  <si>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</si>
  <si>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</si>
  <si>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</si>
  <si>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</si>
  <si>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</si>
  <si>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</si>
  <si>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</si>
  <si>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</si>
  <si>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</si>
  <si>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</si>
  <si>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</si>
  <si>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</si>
  <si>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</si>
  <si>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</si>
  <si>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</si>
  <si>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</si>
  <si>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</si>
  <si>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</si>
  <si>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</si>
  <si>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</si>
  <si>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</si>
  <si>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</si>
  <si>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</si>
  <si>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115101201R00</t>
  </si>
  <si>
    <t>Čerpání vody na dopravní výšku do 10 m_x000D_
 s uvažovaným průměrným přítokem do 500 l/min</t>
  </si>
  <si>
    <t>h</t>
  </si>
  <si>
    <t>800-1</t>
  </si>
  <si>
    <t>RTS 21/ I</t>
  </si>
  <si>
    <t>RTS 20/ II</t>
  </si>
  <si>
    <t>Práce</t>
  </si>
  <si>
    <t>POL1_1</t>
  </si>
  <si>
    <t>na vzdálenost od hladiny vody v jímce po výšku roviny proložené osou nejvyššího bodu výtlačného potrubí. Včetně odpadní potrubí v délce do 20 m.</t>
  </si>
  <si>
    <t>SPI</t>
  </si>
  <si>
    <t>předpoklad, fakturováno dle skutečnosti : 32</t>
  </si>
  <si>
    <t>VV</t>
  </si>
  <si>
    <t>SPU</t>
  </si>
  <si>
    <t>115101301R00</t>
  </si>
  <si>
    <t>Pohotovost záložní čerpací soupravy na dopravní výšku do 10 m_x000D_
 s uvažovaným průměrným přítokem do 500 l/min</t>
  </si>
  <si>
    <t>den</t>
  </si>
  <si>
    <t>POL1_0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</si>
  <si>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</si>
  <si>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předpoklad, fakturováno dle skutečnosti : 5</t>
  </si>
  <si>
    <t>132201212R00</t>
  </si>
  <si>
    <t xml:space="preserve">Hloubení rýh šířky přes 60 do 200 cm do 1000 m3, v hornině 3, hloubení strojně </t>
  </si>
  <si>
    <t>m3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</si>
  <si>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</si>
  <si>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 xml:space="preserve">výkop rýhy - viz podélný profil : </t>
  </si>
  <si>
    <t>"KS1" : 31,40*((4,16+3,63)/2)*1,00</t>
  </si>
  <si>
    <t>17,10*((3,63+4,06)/2)*1,00</t>
  </si>
  <si>
    <t>(50,00+32,50+38,30)*((4,06+1,82)/2)*1,00</t>
  </si>
  <si>
    <t>"KS2" : 13,20*((2,31+2,00)/2)*1,00</t>
  </si>
  <si>
    <t/>
  </si>
  <si>
    <t xml:space="preserve">Rozšíření pro objekty : </t>
  </si>
  <si>
    <t>RŠ DN 250 : 2,10*(2,10-1,00)*(4,16+3,63+4,06+3,32+2,36+1,82)</t>
  </si>
  <si>
    <t>132201219R00</t>
  </si>
  <si>
    <t xml:space="preserve">Hloubení rýh šířky přes 60 do 200 cm příplatek za lepivost, v hornině 3,  </t>
  </si>
  <si>
    <t>Odkaz na mn. položky pořadí 3 : 616,34900</t>
  </si>
  <si>
    <t>151101102R00</t>
  </si>
  <si>
    <t>Zřízení pažení a rozepření stěn rýh příložné  pro jakoukoliv mezerovitost, hloubky do 4 m</t>
  </si>
  <si>
    <t>m2</t>
  </si>
  <si>
    <t>pro podzemní vedení pro všechny šířky rýhy,</t>
  </si>
  <si>
    <t xml:space="preserve">viz podélný profil a uložení potrubí : </t>
  </si>
  <si>
    <t>151101112R00</t>
  </si>
  <si>
    <t>Odstranění pažení a rozepření rýh příložné , hloubky do 4 m</t>
  </si>
  <si>
    <t>pro podzemní vedení s uložením materiálu na vzdálenost do 3 m od kraje výkopu,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</si>
  <si>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</si>
  <si>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</si>
  <si>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</si>
  <si>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 xml:space="preserve">dle kategorie započítáno 50 % objemu : </t>
  </si>
  <si>
    <t>Odkaz na mn. položky pořadí 3 : 616,34900*0,5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</si>
  <si>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</si>
  <si>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</si>
  <si>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</si>
  <si>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 xml:space="preserve">výkop rýhy : </t>
  </si>
  <si>
    <t xml:space="preserve">-zásyp : </t>
  </si>
  <si>
    <t>Odkaz na mn. položky pořadí 11 : 470,23269*-1</t>
  </si>
  <si>
    <t>167101102R00</t>
  </si>
  <si>
    <t>Nakládání, skládání, překládání neulehlého výkopku nakládání výkopku_x000D_
 přes 100 m3, z horniny 1 až 4</t>
  </si>
  <si>
    <t>Odkaz na mn. položky pořadí 8 : 146,11631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</si>
  <si>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</si>
  <si>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</si>
  <si>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</si>
  <si>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</si>
  <si>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</si>
  <si>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</si>
  <si>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</si>
  <si>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- revizní šachty : -3,14*0,62*0,62*(4,16+3,63+4,06+3,32+2,36+1,82)</t>
  </si>
  <si>
    <t xml:space="preserve">- lože pod potrubí a šachty : </t>
  </si>
  <si>
    <t>Odkaz na mn. položky pořadí 16 : 31,34400*-1</t>
  </si>
  <si>
    <t xml:space="preserve">- obsyp potrubí : </t>
  </si>
  <si>
    <t>Odkaz na mn. položky pořadí 12 : 91,41655*-1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</si>
  <si>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</si>
  <si>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</si>
  <si>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</si>
  <si>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"KS1" : 169,30*0,55*1,00</t>
  </si>
  <si>
    <t>"KS2" : 13,20*0,55*1,00</t>
  </si>
  <si>
    <t xml:space="preserve">-objem potrubí : </t>
  </si>
  <si>
    <t>"KS1" : -169,30*0,125*0,125*pi</t>
  </si>
  <si>
    <t>"KS2" : -13,20*0,125*0,125*pi</t>
  </si>
  <si>
    <t>199000002R00</t>
  </si>
  <si>
    <t>Poplatky za skládku horniny 1- 4, skupina 17 05 04 z Katalogu odpadů</t>
  </si>
  <si>
    <t>58337304R</t>
  </si>
  <si>
    <t>štěrkopísek frakce 0,0 až 16,0 mm; třída B</t>
  </si>
  <si>
    <t>t</t>
  </si>
  <si>
    <t>SPCM</t>
  </si>
  <si>
    <t>Specifikace</t>
  </si>
  <si>
    <t>POL3_1</t>
  </si>
  <si>
    <t xml:space="preserve">Viz podélný profil a uložení potrubí : </t>
  </si>
  <si>
    <t>Odkaz na mn. položky pořadí 12 : 91,41655*2</t>
  </si>
  <si>
    <t>212810010RAC</t>
  </si>
  <si>
    <t>Trativody z flexibilních trubek lože ze štěrkopísku a obsyp z drceného kameniva, d 100 mm</t>
  </si>
  <si>
    <t>m</t>
  </si>
  <si>
    <t>AP-HSV</t>
  </si>
  <si>
    <t>Agregovaná položka</t>
  </si>
  <si>
    <t>POL2_1</t>
  </si>
  <si>
    <t>Lože pro trativody, položení trubek, obsyp potrubí sypaninou z vhodných hornin, nebo materiálem připraveným podél výkopu ve vzdálenosti do 3 m od jeho kraje.  Bez výkopu rýhy.</t>
  </si>
  <si>
    <t xml:space="preserve">Viz situace, podélný profil a uložení potrubí : </t>
  </si>
  <si>
    <t>"KS1" : 169,30</t>
  </si>
  <si>
    <t>"KS2" : 13,20</t>
  </si>
  <si>
    <t>451573111R00</t>
  </si>
  <si>
    <t>Lože pod potrubí, stoky a drobné objekty z písku a štěrkopísku  do 65 mm</t>
  </si>
  <si>
    <t>827-1</t>
  </si>
  <si>
    <t>v otevřeném výkopu,</t>
  </si>
  <si>
    <t>štěrkopískové lože pod šachty : 2,1*2,1*0,15*6</t>
  </si>
  <si>
    <t xml:space="preserve">štěrkopískové lože pod potrubí : </t>
  </si>
  <si>
    <t>"KS1" : 169,30*0,15*1,00</t>
  </si>
  <si>
    <t>"KS2" : 13,20*0,15*1,00</t>
  </si>
  <si>
    <t>871373121R00</t>
  </si>
  <si>
    <t>Montáž potrubí z trub z plastů těsněných gumovým kroužkem  DN 300 mm</t>
  </si>
  <si>
    <t>v otevřeném výkopu ve sklonu do 20 %,</t>
  </si>
  <si>
    <t xml:space="preserve">viz situace, podélný profil a technická zpráva : </t>
  </si>
  <si>
    <t xml:space="preserve">DN 250 : </t>
  </si>
  <si>
    <t>"KS1" : 169,30*1,03</t>
  </si>
  <si>
    <t>"KS2" : 13,20*1,03</t>
  </si>
  <si>
    <t>877363121R00</t>
  </si>
  <si>
    <t>Montáž tvarovek na potrubí z trub z plastů těsněných gumovým kroužkem odbočných DN 250 mm</t>
  </si>
  <si>
    <t>kus</t>
  </si>
  <si>
    <t>viz situace a podélný profil : 13</t>
  </si>
  <si>
    <t>877363123R00</t>
  </si>
  <si>
    <t>Montáž tvarovek na potrubí z trub z plastů těsněných gumovým kroužkem jednoosých DN 250 mm</t>
  </si>
  <si>
    <t>POL1_</t>
  </si>
  <si>
    <t>viz situace a technická zpráva : 1</t>
  </si>
  <si>
    <t>892585111R00</t>
  </si>
  <si>
    <t>Zkoušky těsnosti kanalizačního potrubí zabezpečení konců a zkouška vzduchem kanalizačního potrubí _x000D_
 do DN 300 mm</t>
  </si>
  <si>
    <t>úsek</t>
  </si>
  <si>
    <t>vodou nebo vzduchem,</t>
  </si>
  <si>
    <t>viz situace a podélný profil : 6</t>
  </si>
  <si>
    <t>892855115R00</t>
  </si>
  <si>
    <t>Kamerové prohlídky potrubí do 500 m</t>
  </si>
  <si>
    <t>894118001R00</t>
  </si>
  <si>
    <t>Šachty kanalizační zděné na potrubí výšky vstupu do 2,4 m příplatek k ceně_x000D_
 za každých dalších 0,6 m výšky vstupu</t>
  </si>
  <si>
    <t>viz revizní šachta : 15</t>
  </si>
  <si>
    <t>894411121R00</t>
  </si>
  <si>
    <t>Zřízení šachet kanalizačních z betonových dílců na potrubí s obložením dna betonem C 25/30 z cementu portlandského nebo struskoportlandského, na potrubí DN přes 200 do 300 mm</t>
  </si>
  <si>
    <t>výšky vstupu do 1,5 m, podkladní deska z betonu B5, montáž a dodávka stupadel,</t>
  </si>
  <si>
    <t xml:space="preserve">viz revizní šachta : </t>
  </si>
  <si>
    <t>DN 250 : 5</t>
  </si>
  <si>
    <t>DN 300 : 1</t>
  </si>
  <si>
    <t>899104111R00</t>
  </si>
  <si>
    <t>Osazení poklopů litinových a ocelových o hmotnost jednotlivě přes 150 kg</t>
  </si>
  <si>
    <t>RŠ : 6</t>
  </si>
  <si>
    <t>28614528R</t>
  </si>
  <si>
    <t>trubka plastová kanalizační PP; hladká, s hrdlem; Sn 12 kN/m2; D = 250,0 mm; s = 9,40 mm; l = 6000,0 mm</t>
  </si>
  <si>
    <t xml:space="preserve">Viz položka montáže potrubí DN 250 včetně ztratného, zaokrouhleno na celé kusy : </t>
  </si>
  <si>
    <t>32</t>
  </si>
  <si>
    <t>28651712.AR</t>
  </si>
  <si>
    <t>odbočka PVC; 45,0 °; d1 = 250 mm; d2 = 160 mm; l = 550 mm; hladká, hrdlovaná; DN 250,0 mm; DN2 150 mm</t>
  </si>
  <si>
    <t>28651794R</t>
  </si>
  <si>
    <t>víčko/záslepka PVC; di = 250,0 mm; spoj násuvný</t>
  </si>
  <si>
    <t>POL3_</t>
  </si>
  <si>
    <t>viz situace a podélný profil : 1</t>
  </si>
  <si>
    <t>55243070.AR</t>
  </si>
  <si>
    <t>poklop šachtový</t>
  </si>
  <si>
    <t>59224177.AR</t>
  </si>
  <si>
    <t>prstenec betonový; DN = 625,0 mm; h = 120,0 mm; s = 120,00 mm</t>
  </si>
  <si>
    <t>POL3_0</t>
  </si>
  <si>
    <t>viz revizní šachta : 6</t>
  </si>
  <si>
    <t>59224177R</t>
  </si>
  <si>
    <t>prstenec betonový; DN = 625,0 mm; h = 100,0 mm; s = 120,00 mm</t>
  </si>
  <si>
    <t>viz revizní šachta : 12</t>
  </si>
  <si>
    <t>59224329.AR</t>
  </si>
  <si>
    <t>konus šachetní; železobetonový; TBR; d = 1 180,0 mm; DN = 1 000,0 mm; DN 2 = 625 mm; h = 580 mm; počet stupadel 2; ocelové s PE povlakem, kapsové</t>
  </si>
  <si>
    <t>59224356.AR</t>
  </si>
  <si>
    <t>skruž železobetonová TBS; DN = 1 000,0 mm; h = 250,0 mm; s = 120,00 mm; beton C 40/50</t>
  </si>
  <si>
    <t>viz revizní šachta : 3</t>
  </si>
  <si>
    <t>59224359.AR</t>
  </si>
  <si>
    <t>skruž železobetonová TBS; DN = 1 000,0 mm; h = 500,0 mm; s = 120,00 mm; beton C 40/50</t>
  </si>
  <si>
    <t>59224362.AR</t>
  </si>
  <si>
    <t>skruž železobetonová TBS; DN = 1 000,0 mm; h = 1 000,0 mm; s = 120,00 mm; beton C 40/50</t>
  </si>
  <si>
    <t>viz revizní šachta : 9</t>
  </si>
  <si>
    <t>59224366.AR</t>
  </si>
  <si>
    <t>dno šachetní přímé; železobeton; TBZ; DN = 1 000,0 mm; D odtoku do 400 mm; h = 600 mm; t = 150 mm; beton C 40/50</t>
  </si>
  <si>
    <t>nc99</t>
  </si>
  <si>
    <t>Napojení nové šachty na stávající potrubí, viz situace, podélný profil a technická zpráva</t>
  </si>
  <si>
    <t>kpl</t>
  </si>
  <si>
    <t>Vlastní</t>
  </si>
  <si>
    <t>Indiv</t>
  </si>
  <si>
    <t>Položka obsahuje kompletní práci a materiál pro napojení nové šachty na stávající potrubí kanalizace včetně osazení a izolace spoje potrubí s šachtou.</t>
  </si>
  <si>
    <t>998276101R00</t>
  </si>
  <si>
    <t>Přesun hmot pro trubní vedení z trub plastových nebo sklolaminátových v otevřeném výkopu</t>
  </si>
  <si>
    <t>Přesun hmot</t>
  </si>
  <si>
    <t>POL7_</t>
  </si>
  <si>
    <t>vodovodu nebo kanalizace ražené nebo hloubené (827 1.1, 827 1.9, 827 2.1, 827 2.9), drobných objektů</t>
  </si>
  <si>
    <t>na vzdálenost 15 m od hrany výkopu nebo od okraje šachty</t>
  </si>
  <si>
    <t>SUM</t>
  </si>
  <si>
    <t>JKSO:</t>
  </si>
  <si>
    <t>827.21.A3</t>
  </si>
  <si>
    <t>Profil potrubí DN do 300 mm</t>
  </si>
  <si>
    <t>JKSO</t>
  </si>
  <si>
    <t>169 m</t>
  </si>
  <si>
    <t>potrubí z trub z plastických hmot a sklolaminátu</t>
  </si>
  <si>
    <t>JKSOChar</t>
  </si>
  <si>
    <t>JKSOAkce</t>
  </si>
  <si>
    <t>END</t>
  </si>
  <si>
    <t>"KS1-1" až "KS1-10" : (2,80+5,20+5,50+3,80+5,50+3,80+5,50+5,40+3,60+3,80)*2,00*2</t>
  </si>
  <si>
    <t>"KS1-11" až "KS1-19" : (5,50+3,80+5,40+3,80+5,50+3,80+4,60+2,20+9,60)*2,00*2</t>
  </si>
  <si>
    <t>Odkaz na mn. položky pořadí 1 : 356,40000</t>
  </si>
  <si>
    <t>831263195R00</t>
  </si>
  <si>
    <t>Montáž potrubí z trub kameninových těsněných pryžovými kroužky příplatky k ceně za zřízení kanalizační přípojky, DN od 100 do 300 mm</t>
  </si>
  <si>
    <t>pro splaškovou kanalizaci v otevřeném výkopu ve sklonu do 20 %,</t>
  </si>
  <si>
    <t>viz situace, technická zpráva a podélný profil : 19</t>
  </si>
  <si>
    <t>877313123R00</t>
  </si>
  <si>
    <t>Montáž tvarovek na potrubí z trub z plastů těsněných gumovým kroužkem jednoosých DN 150 mm</t>
  </si>
  <si>
    <t xml:space="preserve">viz situace : </t>
  </si>
  <si>
    <t>Koleno : 15</t>
  </si>
  <si>
    <t>Záslepka : 19</t>
  </si>
  <si>
    <t>"KS1-1" až "KS1-10" : 2,80+5,20+5,50+3,80+5,50+3,80+5,50+5,40+3,60+3,80</t>
  </si>
  <si>
    <t>"KS1-11" až "KS1-19" : 5,50+3,80+5,40+3,80+5,50+3,80+4,60+2,20+9,60</t>
  </si>
  <si>
    <t>831350113RA0</t>
  </si>
  <si>
    <t>Kanalizační přípojka D 160 mm, rýha 800x1200 mm</t>
  </si>
  <si>
    <t>28650661R</t>
  </si>
  <si>
    <t>koleno PVC-U; 45,0 °; D = 160,0 mm; hladké, s 1 hrdlem</t>
  </si>
  <si>
    <t>viz situace : 15</t>
  </si>
  <si>
    <t>28651792R</t>
  </si>
  <si>
    <t>víčko/záslepka PVC; di = 160,0 mm; spoj násuvný</t>
  </si>
  <si>
    <t>viz situace a podélný profil : 19</t>
  </si>
  <si>
    <t>151101101R00</t>
  </si>
  <si>
    <t>Zřízení pažení a rozepření stěn rýh příložné  pro jakoukoliv mezerovitost, hloubky do 2 m</t>
  </si>
  <si>
    <t>"KD1-1" až "KD1-10" : (3,80+6,20+6,50+2,80+6,50+2,80+6,50+6,40+2,60+2,80)*2,00*2</t>
  </si>
  <si>
    <t>"KD1-11" až "KD1-19" : (6,50+2,80+6,40+2,80+6,50+2,80+7,30+3,20+8,60)*2,00*2</t>
  </si>
  <si>
    <t>151101111R00</t>
  </si>
  <si>
    <t>Odstranění pažení a rozepření rýh příložné , hloubky do 2 m</t>
  </si>
  <si>
    <t>Odkaz na mn. položky pořadí 1 : 375,20000</t>
  </si>
  <si>
    <t>viz situace, technická zpráva a podélný profil : 25</t>
  </si>
  <si>
    <t>"KD1-1" až "KD1-10" : 3,80+6,20+6,50+2,80+6,50+2,80+6,50+6,40+2,60+2,80</t>
  </si>
  <si>
    <t>"KD1-11" až "KD1-19" : 6,50+2,80+6,40+2,80+6,50+2,80+7,30+3,20+8,60</t>
  </si>
  <si>
    <t>175 m</t>
  </si>
  <si>
    <t>"B45-4" : 6,20*((1,59+1,07)/2)*1,00</t>
  </si>
  <si>
    <t>(37,80-6,20)*((1,07+1,22)/2)*1,00</t>
  </si>
  <si>
    <t>(44,20-37,80)*((1,13+1,07)/2)*1,00</t>
  </si>
  <si>
    <t>(77,70-44,20)*((1,16+0,92)/2)*1,00</t>
  </si>
  <si>
    <t>(198,10-77,70)*((1,36+1,53)/2)*1,00</t>
  </si>
  <si>
    <t>(206,00-198,10)*((0,89+0,94)/2)*1,00</t>
  </si>
  <si>
    <t>(213,30-206,00)*((1,38+1,66)/2)*1,00</t>
  </si>
  <si>
    <t xml:space="preserve">Chráničky : </t>
  </si>
  <si>
    <t>D160 : 14,15*1,20*1,00</t>
  </si>
  <si>
    <t>Odkaz na mn. položky pořadí 1 : 295,59050</t>
  </si>
  <si>
    <t>"B45-4" : 6,20*((1,59+1,07)/2)*2</t>
  </si>
  <si>
    <t>(37,80-6,20)*((1,07+1,22)/2)*2</t>
  </si>
  <si>
    <t>(44,20-37,80)*((1,13+1,07)/2)*2</t>
  </si>
  <si>
    <t>(77,70-44,20)*((1,16+0,92)/2)*2</t>
  </si>
  <si>
    <t>(198,10-77,70)*((1,36+1,53)/2)*2</t>
  </si>
  <si>
    <t>(206,00-198,10)*((0,89+0,94)/2)*2</t>
  </si>
  <si>
    <t>(213,30-206,00)*((1,38+1,66)/2)*2</t>
  </si>
  <si>
    <t>D160 : 14,15*1,20*2</t>
  </si>
  <si>
    <t>Odkaz na mn. položky pořadí 3 : 591,18100</t>
  </si>
  <si>
    <t>Odkaz na mn. položky pořadí 1 : 295,59050*0,5</t>
  </si>
  <si>
    <t>Odkaz na mn. položky pořadí 9 : 205,89450*-1</t>
  </si>
  <si>
    <t>167101101R00</t>
  </si>
  <si>
    <t>Nakládání, skládání, překládání neulehlého výkopku nakládání výkopku_x000D_
 do 100 m3, z horniny 1 až 4</t>
  </si>
  <si>
    <t>Odkaz na mn. položky pořadí 6 : 89,69600</t>
  </si>
  <si>
    <t xml:space="preserve">- lože pod potrubí : </t>
  </si>
  <si>
    <t>Odkaz na mn. položky pořadí 13 : 22,74500*-1</t>
  </si>
  <si>
    <t>Odkaz na mn. položky pořadí 10 : 66,95100*-1</t>
  </si>
  <si>
    <t>"B45-4" : 213,30*1,00*0,29</t>
  </si>
  <si>
    <t>D160 : 14,15*1,00*0,36</t>
  </si>
  <si>
    <t xml:space="preserve">obsyp potrubí : </t>
  </si>
  <si>
    <t>Odkaz na mn. položky pořadí 10 : 66,95100*2</t>
  </si>
  <si>
    <t>451572111R00</t>
  </si>
  <si>
    <t>Lože pod potrubí, stoky a drobné objekty z kameniva drobného těženého 0÷4 mm</t>
  </si>
  <si>
    <t>"B45-4" : 213,30*1,00*0,10</t>
  </si>
  <si>
    <t>D160 : 14,15*1,00*0,10</t>
  </si>
  <si>
    <t>452313121R00</t>
  </si>
  <si>
    <t>Podkladní a zajišťovací konstrukce z betonu bloky pro potrubí , z betonu prostého třídy C 8/10</t>
  </si>
  <si>
    <t>z cementu portlandského nebo struskoportlandského, v otevřeném výkopu,</t>
  </si>
  <si>
    <t xml:space="preserve">viz situace a kladečské schema : </t>
  </si>
  <si>
    <t>0,60*0,60*0,40*20</t>
  </si>
  <si>
    <t>452353101R00</t>
  </si>
  <si>
    <t xml:space="preserve">Bednění podkladních a zajišťovacích konstrukcí bloků pro potrubí </t>
  </si>
  <si>
    <t xml:space="preserve">viz položka bloky pod potrubí : </t>
  </si>
  <si>
    <t>0,6*0,6*4*20</t>
  </si>
  <si>
    <t>871241121R00</t>
  </si>
  <si>
    <t>Montáž potrubí z plastických hmot z tlakových trubek polyetylenových, vnějšího průměru 90 mm</t>
  </si>
  <si>
    <t xml:space="preserve">viz situace, podélný profil, tech. z. : </t>
  </si>
  <si>
    <t>"B45-4" : 213,30</t>
  </si>
  <si>
    <t>871311121R00</t>
  </si>
  <si>
    <t>Montáž potrubí z plastických hmot z tlakových trubek polyetylenových, vnějšího průměru 160 mm</t>
  </si>
  <si>
    <t xml:space="preserve">viz osazení chráničky, situace a podélný profil : </t>
  </si>
  <si>
    <t>D160 : 31,35</t>
  </si>
  <si>
    <t>891241111R00</t>
  </si>
  <si>
    <t>Montáž vodovodních armatur na potrubí šoupátek v otevřeném výkopu nebo v šachtách s osazením zemní soupravy (bez poklopů), DN 80 mm</t>
  </si>
  <si>
    <t>viz kladečské schema : 2</t>
  </si>
  <si>
    <t>891247111R00</t>
  </si>
  <si>
    <t>Montáž vodovodních armatur na potrubí hydrantů podzemních (bez osazení poklopů), DN 80 mm</t>
  </si>
  <si>
    <t>892271111R00</t>
  </si>
  <si>
    <t>Tlakové zkoušky vodovodního potrubí DN 100 nebo 125 mm</t>
  </si>
  <si>
    <t>přísun, montáže, demontáže a odsunu zkoušecího čerpadla, napuštění tlakovou vodou a dodání vody pro tlakovou zkoušku,</t>
  </si>
  <si>
    <t>892372111R00</t>
  </si>
  <si>
    <t>Zabezpečení konců vodovodního potrubí při tlakových zkouškách DN do 300 mm</t>
  </si>
  <si>
    <t>montáž a demontáž výrobků nebo dílců pro zabezpečení dvou konců zkoušeného úseku potrubí pro jakýkoliv způsob zabezpečení,  montáž a demontáž koncových tvarovek, montáž zaslepovací příruby, zaslepení odboček pro hydranty, vzdušníky a jiné armatury a odbočky pro odbočující řady,</t>
  </si>
  <si>
    <t>892273111R00</t>
  </si>
  <si>
    <t>Proplach a desinfekce vodovodního potrubí DN od 80 do 125 mm</t>
  </si>
  <si>
    <t>napuštění a vypuštění vody, dodání vody a desinfekčního prostředku, náklady na bakteriologický rozbor vody,</t>
  </si>
  <si>
    <t>899713111R00</t>
  </si>
  <si>
    <t>Orientační tabulky na vodovodních a kanalizačních řadech na sloupku ocelovém nebo betonovém</t>
  </si>
  <si>
    <t>Včetně dodání a připevnění tabulky a osazení sloupků.</t>
  </si>
  <si>
    <t>viz situace : 7</t>
  </si>
  <si>
    <t>nc01</t>
  </si>
  <si>
    <t>Kompletní zavzdušňovací a odvzdušňovací, souprava DN 50, viz klad. schema</t>
  </si>
  <si>
    <t>kompl</t>
  </si>
  <si>
    <t>POL2_</t>
  </si>
  <si>
    <t>273443884R</t>
  </si>
  <si>
    <t>manžeta těsnicí na chráničky; EPDM; D trubky = 90 mm; D chráničky = 160 mm; DN 80; DN chráničky 150</t>
  </si>
  <si>
    <t>viz osazení chráničky, situace a podélný profil : 6</t>
  </si>
  <si>
    <t>286134606R</t>
  </si>
  <si>
    <t>trubka plastová vodovodní hladká; s certifikací dle PAS 1075; PE 100 RC; SDR 11,0; PN 16; D = 90,0 mm; s = 8,20 mm</t>
  </si>
  <si>
    <t>Odkaz na mn. položky pořadí 16 : 213,30000</t>
  </si>
  <si>
    <t>286134636R</t>
  </si>
  <si>
    <t>trubka plastová vodovodní hladká; s certifikací dle PAS 1075; PE 100 RC; SDR 17,0; PN 10; D = 160,0 mm; s = 9,50 mm</t>
  </si>
  <si>
    <t>Odkaz na mn. položky pořadí 17 : 31,35000</t>
  </si>
  <si>
    <t>28653335.AR</t>
  </si>
  <si>
    <t>koleno PE 100; 45,0 °; SDR 11,0; D = 90,0 mm; hladké; spoj elektrosvařovaný</t>
  </si>
  <si>
    <t xml:space="preserve">viz kladečské schema : </t>
  </si>
  <si>
    <t>D 90/11° : 3</t>
  </si>
  <si>
    <t>D 90/22° : 7</t>
  </si>
  <si>
    <t>D 90/30° : 1</t>
  </si>
  <si>
    <t>D 90/45° : 2</t>
  </si>
  <si>
    <t>D 90/90° : 1</t>
  </si>
  <si>
    <t>404459501R</t>
  </si>
  <si>
    <t>příslušenství k dopr.značení sloupek Fe 60 pozinkovaný, délka 2000 mm</t>
  </si>
  <si>
    <t>Odkaz na mn. položky pořadí 23 : 7,00000</t>
  </si>
  <si>
    <t>404459516R</t>
  </si>
  <si>
    <t>příslušenství k dopr.značení kotevní patka pr.60 kompletní, čtyřkotevní včetně šroubů a krytek</t>
  </si>
  <si>
    <t>nc02</t>
  </si>
  <si>
    <t>Kluzná objímka, viz osazení chráničky, situace a podélný profil</t>
  </si>
  <si>
    <t xml:space="preserve">ks    </t>
  </si>
  <si>
    <t>857242121R00</t>
  </si>
  <si>
    <t>Montáž litinových tvarovek na potrubí litinovém tlakovém jednoosých, na potrubí z trub přírubových v otevřeném výkopu, v otevřeném kanálu nebo v šachtě, DN 80 mm</t>
  </si>
  <si>
    <t>viz kladečské schema : 13</t>
  </si>
  <si>
    <t>857244121R00</t>
  </si>
  <si>
    <t>Montáž litinových tvarovek na potrubí litinovém tlakovém odbočných, na potrubí z trub přírubových v otevřeném výkopu, v otevřeném kanálu nebo v šachtě, DN 80 mm</t>
  </si>
  <si>
    <t>viz kladečské schema : 4</t>
  </si>
  <si>
    <t>31948309.AR</t>
  </si>
  <si>
    <t>příruba zaslepovací; mat. 11 375; Js 80 mm; 1,6 MPa; PN 16; vnitř.D = 78,0 mm; vnější D1= 200 mm; ČSN 13 1325</t>
  </si>
  <si>
    <t>422935366R</t>
  </si>
  <si>
    <t>příruba s nástrčným hrdlem jištěná proti posunu; provedení pro spojení potrubí z PE a PVC, délka 95 mm; PN 16,0; médium voda; příruba DN 80, průměr potrubí 90 mm; těleso tvárná litina</t>
  </si>
  <si>
    <t>viz kladečské schema : 8</t>
  </si>
  <si>
    <t>552700701R</t>
  </si>
  <si>
    <t>tvarovka přírubová s přírubovou odbočkou tvárná litina; PN 10, PN 16, PN 25, PN 40; DN 1 = 80 mm; DN 2 = 50 mm</t>
  </si>
  <si>
    <t>viz kladečské schema : 1</t>
  </si>
  <si>
    <t>552700703R</t>
  </si>
  <si>
    <t>tvarovka přírubová s přírubovou odbočkou tvárná litina; PN 10, PN 16, PN 25, PN 40; DN 1 = 80 mm; DN 2 = 80 mm</t>
  </si>
  <si>
    <t>viz kladečské schema : 3</t>
  </si>
  <si>
    <t>552701150R</t>
  </si>
  <si>
    <t>koleno 22,5 °; PN 10, PN 16, PN 25, PN 40; DN 80 mm; tvárná litina; přírubové</t>
  </si>
  <si>
    <t>552701211R</t>
  </si>
  <si>
    <t>koleno 90 °; PN 10, PN 16, PN 25, PN 40; DN 80 mm; tvárná litina; přírubové; s patkou; uvnitř práškový epoxid; vně práškový epoxid</t>
  </si>
  <si>
    <t>899401112R00</t>
  </si>
  <si>
    <t>Osazení poklopů litinových šoupátkových</t>
  </si>
  <si>
    <t>včetně podezdění</t>
  </si>
  <si>
    <t>DN 80 : 2</t>
  </si>
  <si>
    <t>899401113R00</t>
  </si>
  <si>
    <t>Osazení poklopů litinových hydrantových</t>
  </si>
  <si>
    <t>42228310R</t>
  </si>
  <si>
    <t>šoupátko přírubové měkcetěsnící klínové, s hladkým a rovným průtokovým kanálem; použití vhodné pro instalaci do země; médium pitná voda, neagresivní tekutina; DN 80; l = 180 mm; PN 10,0; těleso tvárná litina; povrch.ochrana vně i uvnitř epoxidovým práškem; standardní provedení bez ručního kola a zemní soupravy</t>
  </si>
  <si>
    <t>422736053R</t>
  </si>
  <si>
    <t>hydrant podzemní PN 16; provedení s dvojitým uzávěrem a samouzavír.víčkem výtoku; DN 80; krycí hloubka 1,25 m; připojení přírubové; těleso tvárná litina, sedlo z mosazi; prac. teplota do 50 °C; pro: pro trvalý styk s pitnou a surovou vodou do 50°C</t>
  </si>
  <si>
    <t>42291230R</t>
  </si>
  <si>
    <t>souprava zemní tuhá šoupátková; Y 1020; pro vodu; DN 80; D = 63,0 mm; L = 1 070 mm; krycí hloubka 1,5 m</t>
  </si>
  <si>
    <t>42291353R</t>
  </si>
  <si>
    <t>poklop šoupátkový šedá litina; použití pro vodu, k ochraně zemních soustav osazených na šoupátkách, k zabudování do terénu a vozovek; ochrana proti korozi asfaltový nátěr vně i uvnitř; h = 210,0 mm; vnitř.pr.D = 200 mm; D = 260,0 mm</t>
  </si>
  <si>
    <t>Odkaz na mn. položky pořadí 40 : 2,00000</t>
  </si>
  <si>
    <t>42291452R</t>
  </si>
  <si>
    <t>poklop hydrantový  DN 80; použití pro vodu, k ochraně výtokového hrdla o ovládacích prvků podzemních hydrantů, k zabudování do terénu a vozovek; ochrana proti korozi asfaltový nátěr vně i uvnitř; tvárná litina; h = 310,0 mm; vnější rozměr horní ovál 367 x 262, spodní ovál 420 x 315 mm</t>
  </si>
  <si>
    <t>nc90</t>
  </si>
  <si>
    <t>Napojení potrubí na vodovodní řad, viz situace, podélný profil a technická zpráva</t>
  </si>
  <si>
    <t>Položka bsahuje práci a materiál na odstavení stávajícího řadu a připojení nového potrubí.</t>
  </si>
  <si>
    <t>210800527RT1</t>
  </si>
  <si>
    <t>Montáž vodiče H07V-U (CY), 6 mm2, uloženého volně, včetně dodávky vodiče</t>
  </si>
  <si>
    <t>POL1_9</t>
  </si>
  <si>
    <t xml:space="preserve">viz situace a podélný profil : </t>
  </si>
  <si>
    <t>460490012R00</t>
  </si>
  <si>
    <t>Fólie výstražná z PVC, šířka 33 cm</t>
  </si>
  <si>
    <t>Odkaz na mn. položky pořadí 49 : 213,30000</t>
  </si>
  <si>
    <t>Dvoupolová zásuvka na malé napětí, viz situace a podélný profil</t>
  </si>
  <si>
    <t>ks</t>
  </si>
  <si>
    <t>827.13</t>
  </si>
  <si>
    <t>sítě vodovodní rozvodné</t>
  </si>
  <si>
    <t>213 m</t>
  </si>
  <si>
    <t>Kanalizace splašková - stoka</t>
  </si>
  <si>
    <t>Kanalizace splašková - přípojky</t>
  </si>
  <si>
    <t>Kanalizace dešťová - přípojky</t>
  </si>
  <si>
    <t>Vodovod - hlavní řad</t>
  </si>
  <si>
    <t>viz situace a technická zpráva : V položce je zakalkulováno: hloubení rýh, svislé přemístění, naložení přebytku po zásypu na dopravní prostředek a odvoz na skládku zhotovitele včetně poplatku za uložení, lože pod potrubí ze štěrkopísku, dodávka a montáž potrubí z trub PVC hrdlových vnějšího průměru dle popisu, dodávka a montáž PVC tvarovek jednoosých (1 kus/ 10 m potrubí), zkouška těsnosti potrubí, obsyp potrubí štěrkopískem, zásyp rýhy sypaninou se zhutněním.</t>
  </si>
  <si>
    <t>viz situace a technická zpráva : V položce je zakalkulováno: hloubení rýh, svislé přemístění, naložení přebytku po zásypu na dopravní prostředek a odvoz na skládku zhotovitele, poplatek za uložení, lože pod potrubí ze štěrkopísku, dodávka a montáž potrubí z trub PVC hrdlových vnějšího průměru dle popisu, dodávka a montáž PVC tvarovek jednoosých (1 kus/ 10 m potrubí), zkouška těsnosti potrubí, obsyp potrubí štěrkopískem, zásyp rýhy sypaninou se zhutněním.</t>
  </si>
  <si>
    <t>ZTV nad Zámkem III, UHB, SP2 - vlastníci pozemků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</si>
</sst>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4" fontId="18" fillId="0" borderId="0" xfId="0" applyNumberFormat="1" applyFont="1" applyBorder="1" applyAlignment="1">
      <alignment vertical="top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8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18" xfId="0" applyBorder="1" applyAlignment="1">
      <alignment vertical="top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4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5" t="s">
        <v>39</v>
      </c>
      <c r="B2" s="185"/>
      <c r="C2" s="185"/>
      <c r="D2" s="185"/>
      <c r="E2" s="185"/>
      <c r="F2" s="185"/>
      <c r="G2" s="185"/>
    </row>
  </sheetData>
  <sheetProtection password="C71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abSelected="1" topLeftCell="B1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13.1406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86" t="s">
        <v>41</v>
      </c>
      <c r="C1" s="187"/>
      <c r="D1" s="187"/>
      <c r="E1" s="187"/>
      <c r="F1" s="187"/>
      <c r="G1" s="187"/>
      <c r="H1" s="187"/>
      <c r="I1" s="187"/>
      <c r="J1" s="188"/>
    </row>
    <row r="2" spans="1:15" ht="36" customHeight="1" x14ac:dyDescent="0.2">
      <c r="A2" s="2"/>
      <c r="B2" s="76" t="s">
        <v>22</v>
      </c>
      <c r="C2" s="77"/>
      <c r="D2" s="78" t="s">
        <v>43</v>
      </c>
      <c r="E2" s="195" t="s">
        <v>492</v>
      </c>
      <c r="F2" s="196"/>
      <c r="G2" s="196"/>
      <c r="H2" s="196"/>
      <c r="I2" s="196"/>
      <c r="J2" s="197"/>
      <c r="O2" s="1"/>
    </row>
    <row r="3" spans="1:15" ht="27" hidden="1" customHeight="1" x14ac:dyDescent="0.2">
      <c r="A3" s="2"/>
      <c r="B3" s="79"/>
      <c r="C3" s="77"/>
      <c r="D3" s="80"/>
      <c r="E3" s="198"/>
      <c r="F3" s="199"/>
      <c r="G3" s="199"/>
      <c r="H3" s="199"/>
      <c r="I3" s="199"/>
      <c r="J3" s="200"/>
    </row>
    <row r="4" spans="1:15" ht="23.25" customHeight="1" x14ac:dyDescent="0.2">
      <c r="A4" s="2"/>
      <c r="B4" s="81"/>
      <c r="C4" s="82"/>
      <c r="D4" s="83"/>
      <c r="E4" s="208"/>
      <c r="F4" s="208"/>
      <c r="G4" s="208"/>
      <c r="H4" s="208"/>
      <c r="I4" s="208"/>
      <c r="J4" s="209"/>
    </row>
    <row r="5" spans="1:15" ht="24" customHeight="1" x14ac:dyDescent="0.2">
      <c r="A5" s="2"/>
      <c r="B5" s="31" t="s">
        <v>42</v>
      </c>
      <c r="D5" s="212"/>
      <c r="E5" s="213"/>
      <c r="F5" s="213"/>
      <c r="G5" s="21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4"/>
      <c r="E6" s="215"/>
      <c r="F6" s="215"/>
      <c r="G6" s="215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16"/>
      <c r="F7" s="217"/>
      <c r="G7" s="217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2"/>
      <c r="E11" s="202"/>
      <c r="F11" s="202"/>
      <c r="G11" s="202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07"/>
      <c r="E12" s="207"/>
      <c r="F12" s="207"/>
      <c r="G12" s="207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10"/>
      <c r="F13" s="211"/>
      <c r="G13" s="21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01"/>
      <c r="F15" s="201"/>
      <c r="G15" s="203"/>
      <c r="H15" s="203"/>
      <c r="I15" s="203" t="s">
        <v>29</v>
      </c>
      <c r="J15" s="204"/>
    </row>
    <row r="16" spans="1:15" ht="23.25" customHeight="1" x14ac:dyDescent="0.2">
      <c r="A16" s="142" t="s">
        <v>24</v>
      </c>
      <c r="B16" s="38" t="s">
        <v>24</v>
      </c>
      <c r="C16" s="62"/>
      <c r="D16" s="63"/>
      <c r="E16" s="192"/>
      <c r="F16" s="193"/>
      <c r="G16" s="192"/>
      <c r="H16" s="193"/>
      <c r="I16" s="192">
        <f>SUMIF(F55:F63,A16,I55:I63)+SUMIF(F55:F63,"PSU",I55:I63)</f>
        <v>0</v>
      </c>
      <c r="J16" s="194"/>
    </row>
    <row r="17" spans="1:10" ht="23.25" customHeight="1" x14ac:dyDescent="0.2">
      <c r="A17" s="142" t="s">
        <v>25</v>
      </c>
      <c r="B17" s="38" t="s">
        <v>25</v>
      </c>
      <c r="C17" s="62"/>
      <c r="D17" s="63"/>
      <c r="E17" s="192"/>
      <c r="F17" s="193"/>
      <c r="G17" s="192"/>
      <c r="H17" s="193"/>
      <c r="I17" s="192">
        <f>SUMIF(F55:F63,A17,I55:I63)</f>
        <v>0</v>
      </c>
      <c r="J17" s="194"/>
    </row>
    <row r="18" spans="1:10" ht="23.25" customHeight="1" x14ac:dyDescent="0.2">
      <c r="A18" s="142" t="s">
        <v>26</v>
      </c>
      <c r="B18" s="38" t="s">
        <v>26</v>
      </c>
      <c r="C18" s="62"/>
      <c r="D18" s="63"/>
      <c r="E18" s="192"/>
      <c r="F18" s="193"/>
      <c r="G18" s="192"/>
      <c r="H18" s="193"/>
      <c r="I18" s="192">
        <f>SUMIF(F55:F63,A18,I55:I63)</f>
        <v>0</v>
      </c>
      <c r="J18" s="194"/>
    </row>
    <row r="19" spans="1:10" ht="23.25" customHeight="1" x14ac:dyDescent="0.2">
      <c r="A19" s="142" t="s">
        <v>79</v>
      </c>
      <c r="B19" s="38" t="s">
        <v>27</v>
      </c>
      <c r="C19" s="62"/>
      <c r="D19" s="63"/>
      <c r="E19" s="192"/>
      <c r="F19" s="193"/>
      <c r="G19" s="192"/>
      <c r="H19" s="193"/>
      <c r="I19" s="192">
        <f>SUMIF(F55:F63,A19,I55:I63)</f>
        <v>0</v>
      </c>
      <c r="J19" s="194"/>
    </row>
    <row r="20" spans="1:10" ht="23.25" customHeight="1" x14ac:dyDescent="0.2">
      <c r="A20" s="142" t="s">
        <v>80</v>
      </c>
      <c r="B20" s="38" t="s">
        <v>28</v>
      </c>
      <c r="C20" s="62"/>
      <c r="D20" s="63"/>
      <c r="E20" s="192"/>
      <c r="F20" s="193"/>
      <c r="G20" s="192"/>
      <c r="H20" s="193"/>
      <c r="I20" s="192">
        <f>SUMIF(F55:F63,A20,I55:I63)</f>
        <v>0</v>
      </c>
      <c r="J20" s="194"/>
    </row>
    <row r="21" spans="1:10" ht="23.25" customHeight="1" x14ac:dyDescent="0.2">
      <c r="A21" s="2"/>
      <c r="B21" s="48" t="s">
        <v>29</v>
      </c>
      <c r="C21" s="64"/>
      <c r="D21" s="65"/>
      <c r="E21" s="205"/>
      <c r="F21" s="206"/>
      <c r="G21" s="205"/>
      <c r="H21" s="206"/>
      <c r="I21" s="205">
        <f>SUM(I16:J20)</f>
        <v>0</v>
      </c>
      <c r="J21" s="223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21"/>
      <c r="H23" s="222"/>
      <c r="I23" s="222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19">
        <f>I23*E23/100</f>
        <v>0</v>
      </c>
      <c r="H24" s="220"/>
      <c r="I24" s="220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21">
        <f>I21</f>
        <v>0</v>
      </c>
      <c r="H25" s="222"/>
      <c r="I25" s="222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189">
        <f>I25*E25/100</f>
        <v>0</v>
      </c>
      <c r="H26" s="190"/>
      <c r="I26" s="190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191">
        <f>CenaCelkemBezDPH-(ZakladDPHSni+ZakladDPHZakl)</f>
        <v>0</v>
      </c>
      <c r="H27" s="191"/>
      <c r="I27" s="191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25">
        <f>I21</f>
        <v>0</v>
      </c>
      <c r="H28" s="225"/>
      <c r="I28" s="225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35</v>
      </c>
      <c r="C29" s="121"/>
      <c r="D29" s="121"/>
      <c r="E29" s="121"/>
      <c r="F29" s="122"/>
      <c r="G29" s="224">
        <f>ZakladDPHSni+DPHSni+ZakladDPHZakl+DPHZakl+Zaokrouhleni</f>
        <v>0</v>
      </c>
      <c r="H29" s="224"/>
      <c r="I29" s="224"/>
      <c r="J29" s="123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6"/>
      <c r="E34" s="227"/>
      <c r="G34" s="228"/>
      <c r="H34" s="229"/>
      <c r="I34" s="229"/>
      <c r="J34" s="25"/>
    </row>
    <row r="35" spans="1:10" ht="12.75" customHeight="1" x14ac:dyDescent="0.2">
      <c r="A35" s="2"/>
      <c r="B35" s="2"/>
      <c r="D35" s="218" t="s">
        <v>2</v>
      </c>
      <c r="E35" s="21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45</v>
      </c>
      <c r="C39" s="231"/>
      <c r="D39" s="231"/>
      <c r="E39" s="231"/>
      <c r="F39" s="100" t="e">
        <f>'SO301 SO301.1 Pol'!AE184+'SO301 SO301.2 Pol'!AE52+'SO302 SO302.2 Pol'!AE52+'SO303 SO303.1 Pol'!AE244+#REF!</f>
        <v>#REF!</v>
      </c>
      <c r="G39" s="101" t="e">
        <f>'SO301 SO301.1 Pol'!AF184+'SO301 SO301.2 Pol'!AF52+'SO302 SO302.2 Pol'!AF52+'SO303 SO303.1 Pol'!AF244+#REF!</f>
        <v>#REF!</v>
      </c>
      <c r="H39" s="102"/>
      <c r="I39" s="103" t="e">
        <f>F39+G39+H39</f>
        <v>#REF!</v>
      </c>
      <c r="J39" s="104" t="str">
        <f>IF(CenaCelkemVypocet=0,"",I39/CenaCelkemVypocet*100)</f>
        <v/>
      </c>
    </row>
    <row r="40" spans="1:10" ht="25.5" customHeight="1" x14ac:dyDescent="0.2">
      <c r="A40" s="88">
        <v>2</v>
      </c>
      <c r="B40" s="105"/>
      <c r="C40" s="230" t="s">
        <v>46</v>
      </c>
      <c r="D40" s="230"/>
      <c r="E40" s="230"/>
      <c r="F40" s="106"/>
      <c r="G40" s="107"/>
      <c r="H40" s="107"/>
      <c r="I40" s="108"/>
      <c r="J40" s="109"/>
    </row>
    <row r="41" spans="1:10" ht="25.5" customHeight="1" x14ac:dyDescent="0.2">
      <c r="A41" s="88">
        <v>2</v>
      </c>
      <c r="B41" s="105" t="s">
        <v>47</v>
      </c>
      <c r="C41" s="230" t="s">
        <v>48</v>
      </c>
      <c r="D41" s="230"/>
      <c r="E41" s="230"/>
      <c r="F41" s="106">
        <f>'SO301 SO301.1 Pol'!AE184+'SO301 SO301.2 Pol'!AE52</f>
        <v>0</v>
      </c>
      <c r="G41" s="107">
        <f>'SO301 SO301.1 Pol'!AF184+'SO301 SO301.2 Pol'!AF52</f>
        <v>0</v>
      </c>
      <c r="H41" s="107"/>
      <c r="I41" s="108">
        <f t="shared" ref="I41:I47" si="1">F41+G41+H41</f>
        <v>0</v>
      </c>
      <c r="J41" s="109" t="str">
        <f t="shared" ref="J41:J47" si="2">IF(CenaCelkemVypocet=0,"",I41/CenaCelkemVypocet*100)</f>
        <v/>
      </c>
    </row>
    <row r="42" spans="1:10" ht="25.5" customHeight="1" x14ac:dyDescent="0.2">
      <c r="A42" s="88">
        <v>3</v>
      </c>
      <c r="B42" s="110" t="s">
        <v>49</v>
      </c>
      <c r="C42" s="231" t="s">
        <v>486</v>
      </c>
      <c r="D42" s="231"/>
      <c r="E42" s="231"/>
      <c r="F42" s="111">
        <f>'SO301 SO301.1 Pol'!AE184</f>
        <v>0</v>
      </c>
      <c r="G42" s="102">
        <f>'SO301 SO301.1 Pol'!AF184</f>
        <v>0</v>
      </c>
      <c r="H42" s="102"/>
      <c r="I42" s="103">
        <f t="shared" si="1"/>
        <v>0</v>
      </c>
      <c r="J42" s="104" t="str">
        <f t="shared" si="2"/>
        <v/>
      </c>
    </row>
    <row r="43" spans="1:10" ht="25.5" customHeight="1" x14ac:dyDescent="0.2">
      <c r="A43" s="88">
        <v>3</v>
      </c>
      <c r="B43" s="110" t="s">
        <v>50</v>
      </c>
      <c r="C43" s="231" t="s">
        <v>487</v>
      </c>
      <c r="D43" s="231"/>
      <c r="E43" s="231"/>
      <c r="F43" s="111">
        <f>'SO301 SO301.2 Pol'!AE52</f>
        <v>0</v>
      </c>
      <c r="G43" s="102">
        <f>'SO301 SO301.2 Pol'!AF52</f>
        <v>0</v>
      </c>
      <c r="H43" s="102"/>
      <c r="I43" s="103">
        <f t="shared" si="1"/>
        <v>0</v>
      </c>
      <c r="J43" s="104" t="str">
        <f t="shared" si="2"/>
        <v/>
      </c>
    </row>
    <row r="44" spans="1:10" ht="25.5" customHeight="1" x14ac:dyDescent="0.2">
      <c r="A44" s="88">
        <v>2</v>
      </c>
      <c r="B44" s="105" t="s">
        <v>51</v>
      </c>
      <c r="C44" s="230" t="s">
        <v>52</v>
      </c>
      <c r="D44" s="230"/>
      <c r="E44" s="230"/>
      <c r="F44" s="106">
        <f>'SO302 SO302.2 Pol'!AE52</f>
        <v>0</v>
      </c>
      <c r="G44" s="107">
        <f>'SO302 SO302.2 Pol'!AF52</f>
        <v>0</v>
      </c>
      <c r="H44" s="107"/>
      <c r="I44" s="108">
        <f t="shared" si="1"/>
        <v>0</v>
      </c>
      <c r="J44" s="109" t="str">
        <f t="shared" si="2"/>
        <v/>
      </c>
    </row>
    <row r="45" spans="1:10" ht="25.5" customHeight="1" x14ac:dyDescent="0.2">
      <c r="A45" s="88">
        <v>3</v>
      </c>
      <c r="B45" s="110" t="s">
        <v>53</v>
      </c>
      <c r="C45" s="231" t="s">
        <v>488</v>
      </c>
      <c r="D45" s="231"/>
      <c r="E45" s="231"/>
      <c r="F45" s="111">
        <f>'SO302 SO302.2 Pol'!AE52</f>
        <v>0</v>
      </c>
      <c r="G45" s="102">
        <f>'SO302 SO302.2 Pol'!AF52</f>
        <v>0</v>
      </c>
      <c r="H45" s="102"/>
      <c r="I45" s="103">
        <f t="shared" si="1"/>
        <v>0</v>
      </c>
      <c r="J45" s="104" t="str">
        <f t="shared" si="2"/>
        <v/>
      </c>
    </row>
    <row r="46" spans="1:10" ht="25.5" customHeight="1" x14ac:dyDescent="0.2">
      <c r="A46" s="88">
        <v>2</v>
      </c>
      <c r="B46" s="105" t="s">
        <v>54</v>
      </c>
      <c r="C46" s="232" t="s">
        <v>55</v>
      </c>
      <c r="D46" s="232"/>
      <c r="E46" s="232"/>
      <c r="F46" s="106">
        <f>'SO303 SO303.1 Pol'!AE244</f>
        <v>0</v>
      </c>
      <c r="G46" s="107">
        <f>'SO303 SO303.1 Pol'!AF244</f>
        <v>0</v>
      </c>
      <c r="H46" s="107"/>
      <c r="I46" s="108">
        <f t="shared" si="1"/>
        <v>0</v>
      </c>
      <c r="J46" s="109" t="str">
        <f t="shared" si="2"/>
        <v/>
      </c>
    </row>
    <row r="47" spans="1:10" ht="25.5" customHeight="1" x14ac:dyDescent="0.2">
      <c r="A47" s="88">
        <v>3</v>
      </c>
      <c r="B47" s="110" t="s">
        <v>56</v>
      </c>
      <c r="C47" s="231" t="s">
        <v>489</v>
      </c>
      <c r="D47" s="231"/>
      <c r="E47" s="231"/>
      <c r="F47" s="111">
        <f>'SO303 SO303.1 Pol'!AE244</f>
        <v>0</v>
      </c>
      <c r="G47" s="102">
        <f>'SO303 SO303.1 Pol'!AF244</f>
        <v>0</v>
      </c>
      <c r="H47" s="102"/>
      <c r="I47" s="103">
        <f t="shared" si="1"/>
        <v>0</v>
      </c>
      <c r="J47" s="104" t="str">
        <f t="shared" si="2"/>
        <v/>
      </c>
    </row>
    <row r="48" spans="1:10" ht="25.5" customHeight="1" x14ac:dyDescent="0.2">
      <c r="A48" s="88"/>
      <c r="B48" s="233" t="s">
        <v>57</v>
      </c>
      <c r="C48" s="234"/>
      <c r="D48" s="234"/>
      <c r="E48" s="234"/>
      <c r="F48" s="112" t="e">
        <f>SUMIF(A39:A47,"=1",F39:F47)</f>
        <v>#REF!</v>
      </c>
      <c r="G48" s="113" t="e">
        <f>SUMIF(A39:A47,"=1",G39:G47)</f>
        <v>#REF!</v>
      </c>
      <c r="H48" s="113">
        <f>SUMIF(A39:A47,"=1",H39:H47)</f>
        <v>0</v>
      </c>
      <c r="I48" s="114">
        <f>I42+I43+I45+I47</f>
        <v>0</v>
      </c>
      <c r="J48" s="115">
        <f>SUMIF(A39:A47,"=1",J39:J47)</f>
        <v>0</v>
      </c>
    </row>
    <row r="52" spans="1:10" ht="15.75" x14ac:dyDescent="0.25">
      <c r="B52" s="124" t="s">
        <v>59</v>
      </c>
    </row>
    <row r="54" spans="1:10" ht="25.5" customHeight="1" x14ac:dyDescent="0.2">
      <c r="A54" s="126"/>
      <c r="B54" s="129" t="s">
        <v>17</v>
      </c>
      <c r="C54" s="129" t="s">
        <v>5</v>
      </c>
      <c r="D54" s="130"/>
      <c r="E54" s="130"/>
      <c r="F54" s="131" t="s">
        <v>60</v>
      </c>
      <c r="G54" s="131"/>
      <c r="H54" s="131"/>
      <c r="I54" s="131" t="s">
        <v>29</v>
      </c>
      <c r="J54" s="131" t="s">
        <v>0</v>
      </c>
    </row>
    <row r="55" spans="1:10" ht="36.75" customHeight="1" x14ac:dyDescent="0.2">
      <c r="A55" s="127"/>
      <c r="B55" s="132" t="s">
        <v>61</v>
      </c>
      <c r="C55" s="235" t="s">
        <v>62</v>
      </c>
      <c r="D55" s="236"/>
      <c r="E55" s="236"/>
      <c r="F55" s="138" t="s">
        <v>24</v>
      </c>
      <c r="G55" s="139"/>
      <c r="H55" s="139"/>
      <c r="I55" s="139">
        <f>'SO301 SO301.1 Pol'!G8+'SO301 SO301.2 Pol'!G8+'SO302 SO302.2 Pol'!G8+'SO303 SO303.1 Pol'!G8</f>
        <v>0</v>
      </c>
      <c r="J55" s="136" t="str">
        <f>IF(I64=0,"",I55/I64*100)</f>
        <v/>
      </c>
    </row>
    <row r="56" spans="1:10" ht="36.75" customHeight="1" x14ac:dyDescent="0.2">
      <c r="A56" s="127"/>
      <c r="B56" s="132" t="s">
        <v>63</v>
      </c>
      <c r="C56" s="235" t="s">
        <v>64</v>
      </c>
      <c r="D56" s="236"/>
      <c r="E56" s="236"/>
      <c r="F56" s="138" t="s">
        <v>24</v>
      </c>
      <c r="G56" s="139"/>
      <c r="H56" s="139"/>
      <c r="I56" s="139">
        <f>'SO301 SO301.1 Pol'!G82</f>
        <v>0</v>
      </c>
      <c r="J56" s="136" t="str">
        <f>IF(I64=0,"",I56/I64*100)</f>
        <v/>
      </c>
    </row>
    <row r="57" spans="1:10" ht="36.75" customHeight="1" x14ac:dyDescent="0.2">
      <c r="A57" s="127"/>
      <c r="B57" s="132" t="s">
        <v>65</v>
      </c>
      <c r="C57" s="235" t="s">
        <v>66</v>
      </c>
      <c r="D57" s="236"/>
      <c r="E57" s="236"/>
      <c r="F57" s="138" t="s">
        <v>24</v>
      </c>
      <c r="G57" s="139"/>
      <c r="H57" s="139"/>
      <c r="I57" s="139">
        <f>'SO301 SO301.1 Pol'!G89+'SO303 SO303.1 Pol'!G88</f>
        <v>0</v>
      </c>
      <c r="J57" s="136" t="str">
        <f>IF(I64=0,"",I57/I64*100)</f>
        <v/>
      </c>
    </row>
    <row r="58" spans="1:10" ht="36.75" customHeight="1" x14ac:dyDescent="0.2">
      <c r="A58" s="127"/>
      <c r="B58" s="132" t="s">
        <v>67</v>
      </c>
      <c r="C58" s="235" t="s">
        <v>68</v>
      </c>
      <c r="D58" s="236"/>
      <c r="E58" s="236"/>
      <c r="F58" s="138" t="s">
        <v>24</v>
      </c>
      <c r="G58" s="139"/>
      <c r="H58" s="139"/>
      <c r="I58" s="139">
        <f>'SO301 SO301.1 Pol'!G99+'SO301 SO301.2 Pol'!G19+'SO302 SO302.2 Pol'!G19+'SO303 SO303.1 Pol'!G106</f>
        <v>0</v>
      </c>
      <c r="J58" s="136" t="str">
        <f>IF(I64=0,"",I58/I64*100)</f>
        <v/>
      </c>
    </row>
    <row r="59" spans="1:10" ht="36.75" customHeight="1" x14ac:dyDescent="0.2">
      <c r="A59" s="127"/>
      <c r="B59" s="132" t="s">
        <v>69</v>
      </c>
      <c r="C59" s="235" t="s">
        <v>70</v>
      </c>
      <c r="D59" s="236"/>
      <c r="E59" s="236"/>
      <c r="F59" s="138" t="s">
        <v>24</v>
      </c>
      <c r="G59" s="139"/>
      <c r="H59" s="139"/>
      <c r="I59" s="139">
        <f>'SO303 SO303.1 Pol'!G172</f>
        <v>0</v>
      </c>
      <c r="J59" s="136" t="str">
        <f>IF(I64=0,"",I59/I64*100)</f>
        <v/>
      </c>
    </row>
    <row r="60" spans="1:10" ht="36.75" customHeight="1" x14ac:dyDescent="0.2">
      <c r="A60" s="127"/>
      <c r="B60" s="132" t="s">
        <v>71</v>
      </c>
      <c r="C60" s="235" t="s">
        <v>72</v>
      </c>
      <c r="D60" s="236"/>
      <c r="E60" s="236"/>
      <c r="F60" s="138" t="s">
        <v>24</v>
      </c>
      <c r="G60" s="139"/>
      <c r="H60" s="139"/>
      <c r="I60" s="139">
        <f>'SO301 SO301.1 Pol'!G174+'SO303 SO303.1 Pol'!G197</f>
        <v>0</v>
      </c>
      <c r="J60" s="136" t="str">
        <f>IF(I64=0,"",I60/I64*100)</f>
        <v/>
      </c>
    </row>
    <row r="61" spans="1:10" ht="36.75" customHeight="1" x14ac:dyDescent="0.2">
      <c r="A61" s="127"/>
      <c r="B61" s="132" t="s">
        <v>73</v>
      </c>
      <c r="C61" s="235" t="s">
        <v>74</v>
      </c>
      <c r="D61" s="236"/>
      <c r="E61" s="236"/>
      <c r="F61" s="138" t="s">
        <v>24</v>
      </c>
      <c r="G61" s="139"/>
      <c r="H61" s="139"/>
      <c r="I61" s="139">
        <f>'SO303 SO303.1 Pol'!G223</f>
        <v>0</v>
      </c>
      <c r="J61" s="136" t="str">
        <f>IF(I64=0,"",I61/I64*100)</f>
        <v/>
      </c>
    </row>
    <row r="62" spans="1:10" ht="36.75" customHeight="1" x14ac:dyDescent="0.2">
      <c r="A62" s="127"/>
      <c r="B62" s="132" t="s">
        <v>75</v>
      </c>
      <c r="C62" s="235" t="s">
        <v>76</v>
      </c>
      <c r="D62" s="236"/>
      <c r="E62" s="236"/>
      <c r="F62" s="138" t="s">
        <v>24</v>
      </c>
      <c r="G62" s="139"/>
      <c r="H62" s="139"/>
      <c r="I62" s="139">
        <f>'SO301 SO301.1 Pol'!G178+'SO301 SO301.2 Pol'!G46+'SO302 SO302.2 Pol'!G46+'SO303 SO303.1 Pol'!G227</f>
        <v>0</v>
      </c>
      <c r="J62" s="136" t="str">
        <f>IF(I64=0,"",I62/I64*100)</f>
        <v/>
      </c>
    </row>
    <row r="63" spans="1:10" ht="36.75" customHeight="1" x14ac:dyDescent="0.2">
      <c r="A63" s="127"/>
      <c r="B63" s="132" t="s">
        <v>77</v>
      </c>
      <c r="C63" s="235" t="s">
        <v>78</v>
      </c>
      <c r="D63" s="236"/>
      <c r="E63" s="236"/>
      <c r="F63" s="138" t="s">
        <v>26</v>
      </c>
      <c r="G63" s="139"/>
      <c r="H63" s="139"/>
      <c r="I63" s="139">
        <f>'SO303 SO303.1 Pol'!G232</f>
        <v>0</v>
      </c>
      <c r="J63" s="136" t="str">
        <f>IF(I64=0,"",I63/I64*100)</f>
        <v/>
      </c>
    </row>
    <row r="64" spans="1:10" ht="25.5" customHeight="1" x14ac:dyDescent="0.2">
      <c r="A64" s="128"/>
      <c r="B64" s="133" t="s">
        <v>1</v>
      </c>
      <c r="C64" s="134"/>
      <c r="D64" s="135"/>
      <c r="E64" s="135"/>
      <c r="F64" s="140"/>
      <c r="G64" s="141"/>
      <c r="H64" s="141"/>
      <c r="I64" s="141">
        <f>SUM(I55:I63)</f>
        <v>0</v>
      </c>
      <c r="J64" s="137">
        <f>SUM(J55:J63)</f>
        <v>0</v>
      </c>
    </row>
    <row r="65" spans="6:10" x14ac:dyDescent="0.2">
      <c r="F65" s="86"/>
      <c r="G65" s="86"/>
      <c r="H65" s="86"/>
      <c r="I65" s="86"/>
      <c r="J65" s="87"/>
    </row>
    <row r="66" spans="6:10" x14ac:dyDescent="0.2">
      <c r="F66" s="86"/>
      <c r="G66" s="86"/>
      <c r="H66" s="86"/>
      <c r="I66" s="86"/>
      <c r="J66" s="87"/>
    </row>
    <row r="67" spans="6:10" x14ac:dyDescent="0.2">
      <c r="F67" s="86"/>
      <c r="G67" s="86"/>
      <c r="H67" s="86"/>
      <c r="I67" s="86"/>
      <c r="J67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59:E59"/>
    <mergeCell ref="C60:E60"/>
    <mergeCell ref="C61:E61"/>
    <mergeCell ref="C62:E62"/>
    <mergeCell ref="C63:E63"/>
    <mergeCell ref="B48:E48"/>
    <mergeCell ref="C55:E55"/>
    <mergeCell ref="C56:E56"/>
    <mergeCell ref="C57:E57"/>
    <mergeCell ref="C58:E58"/>
    <mergeCell ref="C44:E44"/>
    <mergeCell ref="C45:E45"/>
    <mergeCell ref="C46:E46"/>
    <mergeCell ref="C47:E47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7" t="s">
        <v>6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50" t="s">
        <v>7</v>
      </c>
      <c r="B2" s="49"/>
      <c r="C2" s="239"/>
      <c r="D2" s="239"/>
      <c r="E2" s="239"/>
      <c r="F2" s="239"/>
      <c r="G2" s="240"/>
    </row>
    <row r="3" spans="1:7" ht="24.95" customHeight="1" x14ac:dyDescent="0.2">
      <c r="A3" s="50" t="s">
        <v>8</v>
      </c>
      <c r="B3" s="49"/>
      <c r="C3" s="239"/>
      <c r="D3" s="239"/>
      <c r="E3" s="239"/>
      <c r="F3" s="239"/>
      <c r="G3" s="240"/>
    </row>
    <row r="4" spans="1:7" ht="24.95" customHeight="1" x14ac:dyDescent="0.2">
      <c r="A4" s="50" t="s">
        <v>9</v>
      </c>
      <c r="B4" s="49"/>
      <c r="C4" s="239"/>
      <c r="D4" s="239"/>
      <c r="E4" s="239"/>
      <c r="F4" s="239"/>
      <c r="G4" s="240"/>
    </row>
    <row r="5" spans="1:7" x14ac:dyDescent="0.2">
      <c r="B5" s="4"/>
      <c r="C5" s="5"/>
      <c r="D5" s="6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88"/>
  <sheetViews>
    <sheetView workbookViewId="0">
      <pane ySplit="7" topLeftCell="A26" activePane="bottomLeft" state="frozen"/>
      <selection pane="bottomLeft" activeCell="F32" sqref="F32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6" t="s">
        <v>81</v>
      </c>
      <c r="B1" s="246"/>
      <c r="C1" s="246"/>
      <c r="D1" s="246"/>
      <c r="E1" s="246"/>
      <c r="F1" s="246"/>
      <c r="G1" s="246"/>
      <c r="AG1" t="s">
        <v>82</v>
      </c>
    </row>
    <row r="2" spans="1:60" ht="24.95" customHeight="1" x14ac:dyDescent="0.2">
      <c r="A2" s="143" t="s">
        <v>7</v>
      </c>
      <c r="B2" s="49" t="s">
        <v>43</v>
      </c>
      <c r="C2" s="247" t="s">
        <v>44</v>
      </c>
      <c r="D2" s="248"/>
      <c r="E2" s="248"/>
      <c r="F2" s="248"/>
      <c r="G2" s="249"/>
      <c r="AG2" t="s">
        <v>83</v>
      </c>
    </row>
    <row r="3" spans="1:60" ht="24.95" customHeight="1" x14ac:dyDescent="0.2">
      <c r="A3" s="143" t="s">
        <v>8</v>
      </c>
      <c r="B3" s="49" t="s">
        <v>47</v>
      </c>
      <c r="C3" s="247" t="s">
        <v>48</v>
      </c>
      <c r="D3" s="248"/>
      <c r="E3" s="248"/>
      <c r="F3" s="248"/>
      <c r="G3" s="249"/>
      <c r="AC3" s="125" t="s">
        <v>84</v>
      </c>
      <c r="AG3" t="s">
        <v>85</v>
      </c>
    </row>
    <row r="4" spans="1:60" ht="24.95" customHeight="1" x14ac:dyDescent="0.2">
      <c r="A4" s="144" t="s">
        <v>9</v>
      </c>
      <c r="B4" s="145" t="s">
        <v>49</v>
      </c>
      <c r="C4" s="250" t="s">
        <v>486</v>
      </c>
      <c r="D4" s="251"/>
      <c r="E4" s="251"/>
      <c r="F4" s="251"/>
      <c r="G4" s="252"/>
      <c r="AG4" t="s">
        <v>86</v>
      </c>
    </row>
    <row r="5" spans="1:60" x14ac:dyDescent="0.2">
      <c r="D5" s="10"/>
    </row>
    <row r="6" spans="1:60" ht="38.25" x14ac:dyDescent="0.2">
      <c r="A6" s="147" t="s">
        <v>87</v>
      </c>
      <c r="B6" s="149" t="s">
        <v>88</v>
      </c>
      <c r="C6" s="149" t="s">
        <v>89</v>
      </c>
      <c r="D6" s="148" t="s">
        <v>90</v>
      </c>
      <c r="E6" s="147" t="s">
        <v>91</v>
      </c>
      <c r="F6" s="146" t="s">
        <v>92</v>
      </c>
      <c r="G6" s="147" t="s">
        <v>29</v>
      </c>
      <c r="H6" s="150" t="s">
        <v>30</v>
      </c>
      <c r="I6" s="150" t="s">
        <v>93</v>
      </c>
      <c r="J6" s="150" t="s">
        <v>31</v>
      </c>
      <c r="K6" s="150" t="s">
        <v>94</v>
      </c>
      <c r="L6" s="150" t="s">
        <v>95</v>
      </c>
      <c r="M6" s="150" t="s">
        <v>96</v>
      </c>
      <c r="N6" s="150" t="s">
        <v>97</v>
      </c>
      <c r="O6" s="150" t="s">
        <v>98</v>
      </c>
      <c r="P6" s="150" t="s">
        <v>99</v>
      </c>
      <c r="Q6" s="150" t="s">
        <v>100</v>
      </c>
      <c r="R6" s="150" t="s">
        <v>101</v>
      </c>
      <c r="S6" s="150" t="s">
        <v>102</v>
      </c>
      <c r="T6" s="150" t="s">
        <v>103</v>
      </c>
      <c r="U6" s="150" t="s">
        <v>104</v>
      </c>
      <c r="V6" s="150" t="s">
        <v>105</v>
      </c>
      <c r="W6" s="150" t="s">
        <v>106</v>
      </c>
      <c r="X6" s="150" t="s">
        <v>107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4" t="s">
        <v>108</v>
      </c>
      <c r="B8" s="165" t="s">
        <v>61</v>
      </c>
      <c r="C8" s="179" t="s">
        <v>62</v>
      </c>
      <c r="D8" s="166"/>
      <c r="E8" s="167"/>
      <c r="F8" s="168"/>
      <c r="G8" s="168">
        <f>SUMIF(AG9:AG81,"&lt;&gt;NOR",G9:G81)</f>
        <v>0</v>
      </c>
      <c r="H8" s="168"/>
      <c r="I8" s="168">
        <f>SUM(I9:I81)</f>
        <v>0</v>
      </c>
      <c r="J8" s="168"/>
      <c r="K8" s="168">
        <f>SUM(K9:K81)</f>
        <v>0</v>
      </c>
      <c r="L8" s="168"/>
      <c r="M8" s="168">
        <f>SUM(M9:M81)</f>
        <v>0</v>
      </c>
      <c r="N8" s="168"/>
      <c r="O8" s="168">
        <f>SUM(O9:O81)</f>
        <v>182.83</v>
      </c>
      <c r="P8" s="168"/>
      <c r="Q8" s="168">
        <f>SUM(Q9:Q81)</f>
        <v>0</v>
      </c>
      <c r="R8" s="168"/>
      <c r="S8" s="168"/>
      <c r="T8" s="169"/>
      <c r="U8" s="163"/>
      <c r="V8" s="163">
        <f>SUM(V9:V81)</f>
        <v>513.95000000000005</v>
      </c>
      <c r="W8" s="163"/>
      <c r="X8" s="163"/>
      <c r="AG8" t="s">
        <v>109</v>
      </c>
    </row>
    <row r="9" spans="1:60" ht="22.5" outlineLevel="1" x14ac:dyDescent="0.2">
      <c r="A9" s="170">
        <v>1</v>
      </c>
      <c r="B9" s="171" t="s">
        <v>110</v>
      </c>
      <c r="C9" s="180" t="s">
        <v>111</v>
      </c>
      <c r="D9" s="172" t="s">
        <v>112</v>
      </c>
      <c r="E9" s="173">
        <v>32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5" t="s">
        <v>113</v>
      </c>
      <c r="S9" s="175" t="s">
        <v>114</v>
      </c>
      <c r="T9" s="176" t="s">
        <v>115</v>
      </c>
      <c r="U9" s="160">
        <v>0.20300000000000001</v>
      </c>
      <c r="V9" s="160">
        <f>ROUND(E9*U9,2)</f>
        <v>6.5</v>
      </c>
      <c r="W9" s="160"/>
      <c r="X9" s="160" t="s">
        <v>116</v>
      </c>
      <c r="Y9" s="151"/>
      <c r="Z9" s="151"/>
      <c r="AA9" s="151"/>
      <c r="AB9" s="151"/>
      <c r="AC9" s="151"/>
      <c r="AD9" s="151"/>
      <c r="AE9" s="151"/>
      <c r="AF9" s="151"/>
      <c r="AG9" s="151" t="s">
        <v>117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1" x14ac:dyDescent="0.2">
      <c r="A10" s="158"/>
      <c r="B10" s="159"/>
      <c r="C10" s="242" t="s">
        <v>118</v>
      </c>
      <c r="D10" s="243"/>
      <c r="E10" s="243"/>
      <c r="F10" s="243"/>
      <c r="G10" s="243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119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77" t="str">
        <f>C10</f>
        <v>na vzdálenost od hladiny vody v jímce po výšku roviny proložené osou nejvyššího bodu výtlačného potrubí. Včetně odpadní potrubí v délce do 20 m.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1" t="s">
        <v>120</v>
      </c>
      <c r="D11" s="161"/>
      <c r="E11" s="162">
        <v>32</v>
      </c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51"/>
      <c r="Z11" s="151"/>
      <c r="AA11" s="151"/>
      <c r="AB11" s="151"/>
      <c r="AC11" s="151"/>
      <c r="AD11" s="151"/>
      <c r="AE11" s="151"/>
      <c r="AF11" s="151"/>
      <c r="AG11" s="151" t="s">
        <v>121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244"/>
      <c r="D12" s="245"/>
      <c r="E12" s="245"/>
      <c r="F12" s="245"/>
      <c r="G12" s="245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51"/>
      <c r="Z12" s="151"/>
      <c r="AA12" s="151"/>
      <c r="AB12" s="151"/>
      <c r="AC12" s="151"/>
      <c r="AD12" s="151"/>
      <c r="AE12" s="151"/>
      <c r="AF12" s="151"/>
      <c r="AG12" s="151" t="s">
        <v>122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2.5" outlineLevel="1" x14ac:dyDescent="0.2">
      <c r="A13" s="170">
        <v>2</v>
      </c>
      <c r="B13" s="171" t="s">
        <v>123</v>
      </c>
      <c r="C13" s="180" t="s">
        <v>124</v>
      </c>
      <c r="D13" s="172" t="s">
        <v>125</v>
      </c>
      <c r="E13" s="173">
        <v>5</v>
      </c>
      <c r="F13" s="174"/>
      <c r="G13" s="175">
        <f>ROUND(E13*F13,2)</f>
        <v>0</v>
      </c>
      <c r="H13" s="174"/>
      <c r="I13" s="175">
        <f>ROUND(E13*H13,2)</f>
        <v>0</v>
      </c>
      <c r="J13" s="174"/>
      <c r="K13" s="175">
        <f>ROUND(E13*J13,2)</f>
        <v>0</v>
      </c>
      <c r="L13" s="175">
        <v>21</v>
      </c>
      <c r="M13" s="175">
        <f>G13*(1+L13/100)</f>
        <v>0</v>
      </c>
      <c r="N13" s="175">
        <v>0</v>
      </c>
      <c r="O13" s="175">
        <f>ROUND(E13*N13,2)</f>
        <v>0</v>
      </c>
      <c r="P13" s="175">
        <v>0</v>
      </c>
      <c r="Q13" s="175">
        <f>ROUND(E13*P13,2)</f>
        <v>0</v>
      </c>
      <c r="R13" s="175" t="s">
        <v>113</v>
      </c>
      <c r="S13" s="175" t="s">
        <v>114</v>
      </c>
      <c r="T13" s="176" t="s">
        <v>115</v>
      </c>
      <c r="U13" s="160">
        <v>0</v>
      </c>
      <c r="V13" s="160">
        <f>ROUND(E13*U13,2)</f>
        <v>0</v>
      </c>
      <c r="W13" s="160"/>
      <c r="X13" s="160" t="s">
        <v>116</v>
      </c>
      <c r="Y13" s="151"/>
      <c r="Z13" s="151"/>
      <c r="AA13" s="151"/>
      <c r="AB13" s="151"/>
      <c r="AC13" s="151"/>
      <c r="AD13" s="151"/>
      <c r="AE13" s="151"/>
      <c r="AF13" s="151"/>
      <c r="AG13" s="151" t="s">
        <v>126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2.5" outlineLevel="1" x14ac:dyDescent="0.2">
      <c r="A14" s="158"/>
      <c r="B14" s="159"/>
      <c r="C14" s="242" t="s">
        <v>127</v>
      </c>
      <c r="D14" s="243"/>
      <c r="E14" s="243"/>
      <c r="F14" s="243"/>
      <c r="G14" s="243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51"/>
      <c r="Z14" s="151"/>
      <c r="AA14" s="151"/>
      <c r="AB14" s="151"/>
      <c r="AC14" s="151"/>
      <c r="AD14" s="151"/>
      <c r="AE14" s="151"/>
      <c r="AF14" s="151"/>
      <c r="AG14" s="151" t="s">
        <v>119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77" t="str">
        <f>C14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181" t="s">
        <v>128</v>
      </c>
      <c r="D15" s="161"/>
      <c r="E15" s="162">
        <v>5</v>
      </c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244"/>
      <c r="D16" s="245"/>
      <c r="E16" s="245"/>
      <c r="F16" s="245"/>
      <c r="G16" s="245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51"/>
      <c r="Z16" s="151"/>
      <c r="AA16" s="151"/>
      <c r="AB16" s="151"/>
      <c r="AC16" s="151"/>
      <c r="AD16" s="151"/>
      <c r="AE16" s="151"/>
      <c r="AF16" s="151"/>
      <c r="AG16" s="151" t="s">
        <v>122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0">
        <v>3</v>
      </c>
      <c r="B17" s="171" t="s">
        <v>129</v>
      </c>
      <c r="C17" s="180" t="s">
        <v>130</v>
      </c>
      <c r="D17" s="172" t="s">
        <v>131</v>
      </c>
      <c r="E17" s="173">
        <v>616.34900000000005</v>
      </c>
      <c r="F17" s="174"/>
      <c r="G17" s="175">
        <f>ROUND(E17*F17,2)</f>
        <v>0</v>
      </c>
      <c r="H17" s="174"/>
      <c r="I17" s="175">
        <f>ROUND(E17*H17,2)</f>
        <v>0</v>
      </c>
      <c r="J17" s="174"/>
      <c r="K17" s="175">
        <f>ROUND(E17*J17,2)</f>
        <v>0</v>
      </c>
      <c r="L17" s="175">
        <v>21</v>
      </c>
      <c r="M17" s="175">
        <f>G17*(1+L17/100)</f>
        <v>0</v>
      </c>
      <c r="N17" s="175">
        <v>0</v>
      </c>
      <c r="O17" s="175">
        <f>ROUND(E17*N17,2)</f>
        <v>0</v>
      </c>
      <c r="P17" s="175">
        <v>0</v>
      </c>
      <c r="Q17" s="175">
        <f>ROUND(E17*P17,2)</f>
        <v>0</v>
      </c>
      <c r="R17" s="175" t="s">
        <v>113</v>
      </c>
      <c r="S17" s="175" t="s">
        <v>114</v>
      </c>
      <c r="T17" s="176" t="s">
        <v>115</v>
      </c>
      <c r="U17" s="160">
        <v>0.16</v>
      </c>
      <c r="V17" s="160">
        <f>ROUND(E17*U17,2)</f>
        <v>98.62</v>
      </c>
      <c r="W17" s="160"/>
      <c r="X17" s="160" t="s">
        <v>116</v>
      </c>
      <c r="Y17" s="151"/>
      <c r="Z17" s="151"/>
      <c r="AA17" s="151"/>
      <c r="AB17" s="151"/>
      <c r="AC17" s="151"/>
      <c r="AD17" s="151"/>
      <c r="AE17" s="151"/>
      <c r="AF17" s="151"/>
      <c r="AG17" s="151" t="s">
        <v>117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33.75" outlineLevel="1" x14ac:dyDescent="0.2">
      <c r="A18" s="158"/>
      <c r="B18" s="159"/>
      <c r="C18" s="242" t="s">
        <v>132</v>
      </c>
      <c r="D18" s="243"/>
      <c r="E18" s="243"/>
      <c r="F18" s="243"/>
      <c r="G18" s="243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51"/>
      <c r="Z18" s="151"/>
      <c r="AA18" s="151"/>
      <c r="AB18" s="151"/>
      <c r="AC18" s="151"/>
      <c r="AD18" s="151"/>
      <c r="AE18" s="151"/>
      <c r="AF18" s="151"/>
      <c r="AG18" s="151" t="s">
        <v>119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77" t="str">
        <f>C18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1" t="s">
        <v>133</v>
      </c>
      <c r="D19" s="161"/>
      <c r="E19" s="162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51"/>
      <c r="Z19" s="151"/>
      <c r="AA19" s="151"/>
      <c r="AB19" s="151"/>
      <c r="AC19" s="151"/>
      <c r="AD19" s="151"/>
      <c r="AE19" s="151"/>
      <c r="AF19" s="151"/>
      <c r="AG19" s="151" t="s">
        <v>121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/>
      <c r="B20" s="159"/>
      <c r="C20" s="181" t="s">
        <v>134</v>
      </c>
      <c r="D20" s="161"/>
      <c r="E20" s="162">
        <v>122.303</v>
      </c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181" t="s">
        <v>135</v>
      </c>
      <c r="D21" s="161"/>
      <c r="E21" s="162">
        <v>65.749499999999998</v>
      </c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51"/>
      <c r="Z21" s="151"/>
      <c r="AA21" s="151"/>
      <c r="AB21" s="151"/>
      <c r="AC21" s="151"/>
      <c r="AD21" s="151"/>
      <c r="AE21" s="151"/>
      <c r="AF21" s="151"/>
      <c r="AG21" s="151" t="s">
        <v>121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81" t="s">
        <v>136</v>
      </c>
      <c r="D22" s="161"/>
      <c r="E22" s="162">
        <v>355.15199999999999</v>
      </c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51"/>
      <c r="Z22" s="151"/>
      <c r="AA22" s="151"/>
      <c r="AB22" s="151"/>
      <c r="AC22" s="151"/>
      <c r="AD22" s="151"/>
      <c r="AE22" s="151"/>
      <c r="AF22" s="151"/>
      <c r="AG22" s="151" t="s">
        <v>121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1" t="s">
        <v>137</v>
      </c>
      <c r="D23" s="161"/>
      <c r="E23" s="162">
        <v>28.446000000000002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51"/>
      <c r="Z23" s="151"/>
      <c r="AA23" s="151"/>
      <c r="AB23" s="151"/>
      <c r="AC23" s="151"/>
      <c r="AD23" s="151"/>
      <c r="AE23" s="151"/>
      <c r="AF23" s="151"/>
      <c r="AG23" s="151" t="s">
        <v>121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81" t="s">
        <v>138</v>
      </c>
      <c r="D24" s="161"/>
      <c r="E24" s="162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51"/>
      <c r="Z24" s="151"/>
      <c r="AA24" s="151"/>
      <c r="AB24" s="151"/>
      <c r="AC24" s="151"/>
      <c r="AD24" s="151"/>
      <c r="AE24" s="151"/>
      <c r="AF24" s="151"/>
      <c r="AG24" s="151" t="s">
        <v>121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181" t="s">
        <v>139</v>
      </c>
      <c r="D25" s="161"/>
      <c r="E25" s="162"/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51"/>
      <c r="Z25" s="151"/>
      <c r="AA25" s="151"/>
      <c r="AB25" s="151"/>
      <c r="AC25" s="151"/>
      <c r="AD25" s="151"/>
      <c r="AE25" s="151"/>
      <c r="AF25" s="151"/>
      <c r="AG25" s="151" t="s">
        <v>121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181" t="s">
        <v>140</v>
      </c>
      <c r="D26" s="161"/>
      <c r="E26" s="162">
        <v>44.698500000000003</v>
      </c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1"/>
      <c r="Z26" s="151"/>
      <c r="AA26" s="151"/>
      <c r="AB26" s="151"/>
      <c r="AC26" s="151"/>
      <c r="AD26" s="151"/>
      <c r="AE26" s="151"/>
      <c r="AF26" s="151"/>
      <c r="AG26" s="151" t="s">
        <v>121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244"/>
      <c r="D27" s="245"/>
      <c r="E27" s="245"/>
      <c r="F27" s="245"/>
      <c r="G27" s="245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70">
        <v>4</v>
      </c>
      <c r="B28" s="171" t="s">
        <v>141</v>
      </c>
      <c r="C28" s="180" t="s">
        <v>142</v>
      </c>
      <c r="D28" s="172" t="s">
        <v>131</v>
      </c>
      <c r="E28" s="173">
        <v>616.34900000000005</v>
      </c>
      <c r="F28" s="174"/>
      <c r="G28" s="175">
        <f>ROUND(E28*F28,2)</f>
        <v>0</v>
      </c>
      <c r="H28" s="174"/>
      <c r="I28" s="175">
        <f>ROUND(E28*H28,2)</f>
        <v>0</v>
      </c>
      <c r="J28" s="174"/>
      <c r="K28" s="175">
        <f>ROUND(E28*J28,2)</f>
        <v>0</v>
      </c>
      <c r="L28" s="175">
        <v>21</v>
      </c>
      <c r="M28" s="175">
        <f>G28*(1+L28/100)</f>
        <v>0</v>
      </c>
      <c r="N28" s="175">
        <v>0</v>
      </c>
      <c r="O28" s="175">
        <f>ROUND(E28*N28,2)</f>
        <v>0</v>
      </c>
      <c r="P28" s="175">
        <v>0</v>
      </c>
      <c r="Q28" s="175">
        <f>ROUND(E28*P28,2)</f>
        <v>0</v>
      </c>
      <c r="R28" s="175" t="s">
        <v>113</v>
      </c>
      <c r="S28" s="175" t="s">
        <v>114</v>
      </c>
      <c r="T28" s="176" t="s">
        <v>115</v>
      </c>
      <c r="U28" s="160">
        <v>8.4000000000000005E-2</v>
      </c>
      <c r="V28" s="160">
        <f>ROUND(E28*U28,2)</f>
        <v>51.77</v>
      </c>
      <c r="W28" s="160"/>
      <c r="X28" s="160" t="s">
        <v>116</v>
      </c>
      <c r="Y28" s="151"/>
      <c r="Z28" s="151"/>
      <c r="AA28" s="151"/>
      <c r="AB28" s="151"/>
      <c r="AC28" s="151"/>
      <c r="AD28" s="151"/>
      <c r="AE28" s="151"/>
      <c r="AF28" s="151"/>
      <c r="AG28" s="151" t="s">
        <v>117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33.75" outlineLevel="1" x14ac:dyDescent="0.2">
      <c r="A29" s="158"/>
      <c r="B29" s="159"/>
      <c r="C29" s="242" t="s">
        <v>132</v>
      </c>
      <c r="D29" s="243"/>
      <c r="E29" s="243"/>
      <c r="F29" s="243"/>
      <c r="G29" s="243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51"/>
      <c r="Z29" s="151"/>
      <c r="AA29" s="151"/>
      <c r="AB29" s="151"/>
      <c r="AC29" s="151"/>
      <c r="AD29" s="151"/>
      <c r="AE29" s="151"/>
      <c r="AF29" s="151"/>
      <c r="AG29" s="151" t="s">
        <v>119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77" t="str">
        <f>C29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8"/>
      <c r="B30" s="159"/>
      <c r="C30" s="181" t="s">
        <v>143</v>
      </c>
      <c r="D30" s="161"/>
      <c r="E30" s="162">
        <v>616.34900000000005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>
        <v>5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244"/>
      <c r="D31" s="245"/>
      <c r="E31" s="245"/>
      <c r="F31" s="245"/>
      <c r="G31" s="245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0">
        <v>5</v>
      </c>
      <c r="B32" s="171" t="s">
        <v>152</v>
      </c>
      <c r="C32" s="180" t="s">
        <v>153</v>
      </c>
      <c r="D32" s="172" t="s">
        <v>131</v>
      </c>
      <c r="E32" s="173">
        <v>308.17450000000002</v>
      </c>
      <c r="F32" s="174"/>
      <c r="G32" s="175">
        <f>ROUND(E32*F32,2)</f>
        <v>0</v>
      </c>
      <c r="H32" s="174"/>
      <c r="I32" s="175">
        <f>ROUND(E32*H32,2)</f>
        <v>0</v>
      </c>
      <c r="J32" s="174"/>
      <c r="K32" s="175">
        <f>ROUND(E32*J32,2)</f>
        <v>0</v>
      </c>
      <c r="L32" s="175">
        <v>21</v>
      </c>
      <c r="M32" s="175">
        <f>G32*(1+L32/100)</f>
        <v>0</v>
      </c>
      <c r="N32" s="175">
        <v>0</v>
      </c>
      <c r="O32" s="175">
        <f>ROUND(E32*N32,2)</f>
        <v>0</v>
      </c>
      <c r="P32" s="175">
        <v>0</v>
      </c>
      <c r="Q32" s="175">
        <f>ROUND(E32*P32,2)</f>
        <v>0</v>
      </c>
      <c r="R32" s="175" t="s">
        <v>113</v>
      </c>
      <c r="S32" s="175" t="s">
        <v>114</v>
      </c>
      <c r="T32" s="176" t="s">
        <v>115</v>
      </c>
      <c r="U32" s="160">
        <v>0.34499999999999997</v>
      </c>
      <c r="V32" s="160">
        <f>ROUND(E32*U32,2)</f>
        <v>106.32</v>
      </c>
      <c r="W32" s="160"/>
      <c r="X32" s="160" t="s">
        <v>116</v>
      </c>
      <c r="Y32" s="151"/>
      <c r="Z32" s="151"/>
      <c r="AA32" s="151"/>
      <c r="AB32" s="151"/>
      <c r="AC32" s="151"/>
      <c r="AD32" s="151"/>
      <c r="AE32" s="151"/>
      <c r="AF32" s="151"/>
      <c r="AG32" s="151" t="s">
        <v>117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242" t="s">
        <v>154</v>
      </c>
      <c r="D33" s="243"/>
      <c r="E33" s="243"/>
      <c r="F33" s="243"/>
      <c r="G33" s="243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51"/>
      <c r="Z33" s="151"/>
      <c r="AA33" s="151"/>
      <c r="AB33" s="151"/>
      <c r="AC33" s="151"/>
      <c r="AD33" s="151"/>
      <c r="AE33" s="151"/>
      <c r="AF33" s="151"/>
      <c r="AG33" s="151" t="s">
        <v>119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77" t="str">
        <f>C33</f>
        <v>bez naložení do dopravní nádoby, ale s vyprázdněním dopravní nádoby na hromadu nebo na dopravní prostředek,</v>
      </c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181" t="s">
        <v>155</v>
      </c>
      <c r="D34" s="161"/>
      <c r="E34" s="162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181" t="s">
        <v>156</v>
      </c>
      <c r="D35" s="161"/>
      <c r="E35" s="162">
        <v>308.17450000000002</v>
      </c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>
        <v>5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244"/>
      <c r="D36" s="245"/>
      <c r="E36" s="245"/>
      <c r="F36" s="245"/>
      <c r="G36" s="245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51"/>
      <c r="Z36" s="151"/>
      <c r="AA36" s="151"/>
      <c r="AB36" s="151"/>
      <c r="AC36" s="151"/>
      <c r="AD36" s="151"/>
      <c r="AE36" s="151"/>
      <c r="AF36" s="151"/>
      <c r="AG36" s="151" t="s">
        <v>122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2.5" outlineLevel="1" x14ac:dyDescent="0.2">
      <c r="A37" s="170">
        <v>6</v>
      </c>
      <c r="B37" s="171" t="s">
        <v>157</v>
      </c>
      <c r="C37" s="180" t="s">
        <v>158</v>
      </c>
      <c r="D37" s="172" t="s">
        <v>131</v>
      </c>
      <c r="E37" s="173">
        <v>146.11631</v>
      </c>
      <c r="F37" s="174"/>
      <c r="G37" s="175">
        <f>ROUND(E37*F37,2)</f>
        <v>0</v>
      </c>
      <c r="H37" s="174"/>
      <c r="I37" s="175">
        <f>ROUND(E37*H37,2)</f>
        <v>0</v>
      </c>
      <c r="J37" s="174"/>
      <c r="K37" s="175">
        <f>ROUND(E37*J37,2)</f>
        <v>0</v>
      </c>
      <c r="L37" s="175">
        <v>21</v>
      </c>
      <c r="M37" s="175">
        <f>G37*(1+L37/100)</f>
        <v>0</v>
      </c>
      <c r="N37" s="175">
        <v>0</v>
      </c>
      <c r="O37" s="175">
        <f>ROUND(E37*N37,2)</f>
        <v>0</v>
      </c>
      <c r="P37" s="175">
        <v>0</v>
      </c>
      <c r="Q37" s="175">
        <f>ROUND(E37*P37,2)</f>
        <v>0</v>
      </c>
      <c r="R37" s="175" t="s">
        <v>113</v>
      </c>
      <c r="S37" s="175" t="s">
        <v>114</v>
      </c>
      <c r="T37" s="176" t="s">
        <v>115</v>
      </c>
      <c r="U37" s="160">
        <v>1.0999999999999999E-2</v>
      </c>
      <c r="V37" s="160">
        <f>ROUND(E37*U37,2)</f>
        <v>1.61</v>
      </c>
      <c r="W37" s="160"/>
      <c r="X37" s="160" t="s">
        <v>116</v>
      </c>
      <c r="Y37" s="151"/>
      <c r="Z37" s="151"/>
      <c r="AA37" s="151"/>
      <c r="AB37" s="151"/>
      <c r="AC37" s="151"/>
      <c r="AD37" s="151"/>
      <c r="AE37" s="151"/>
      <c r="AF37" s="151"/>
      <c r="AG37" s="151" t="s">
        <v>117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8"/>
      <c r="B38" s="159"/>
      <c r="C38" s="242" t="s">
        <v>159</v>
      </c>
      <c r="D38" s="243"/>
      <c r="E38" s="243"/>
      <c r="F38" s="243"/>
      <c r="G38" s="243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51"/>
      <c r="Z38" s="151"/>
      <c r="AA38" s="151"/>
      <c r="AB38" s="151"/>
      <c r="AC38" s="151"/>
      <c r="AD38" s="151"/>
      <c r="AE38" s="151"/>
      <c r="AF38" s="151"/>
      <c r="AG38" s="151" t="s">
        <v>119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181" t="s">
        <v>160</v>
      </c>
      <c r="D39" s="161"/>
      <c r="E39" s="162"/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51"/>
      <c r="Z39" s="151"/>
      <c r="AA39" s="151"/>
      <c r="AB39" s="151"/>
      <c r="AC39" s="151"/>
      <c r="AD39" s="151"/>
      <c r="AE39" s="151"/>
      <c r="AF39" s="151"/>
      <c r="AG39" s="151" t="s">
        <v>121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181" t="s">
        <v>143</v>
      </c>
      <c r="D40" s="161"/>
      <c r="E40" s="162">
        <v>616.34900000000005</v>
      </c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51"/>
      <c r="Z40" s="151"/>
      <c r="AA40" s="151"/>
      <c r="AB40" s="151"/>
      <c r="AC40" s="151"/>
      <c r="AD40" s="151"/>
      <c r="AE40" s="151"/>
      <c r="AF40" s="151"/>
      <c r="AG40" s="151" t="s">
        <v>121</v>
      </c>
      <c r="AH40" s="151">
        <v>5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81" t="s">
        <v>138</v>
      </c>
      <c r="D41" s="161"/>
      <c r="E41" s="162"/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51"/>
      <c r="Z41" s="151"/>
      <c r="AA41" s="151"/>
      <c r="AB41" s="151"/>
      <c r="AC41" s="151"/>
      <c r="AD41" s="151"/>
      <c r="AE41" s="151"/>
      <c r="AF41" s="151"/>
      <c r="AG41" s="151" t="s">
        <v>121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1" t="s">
        <v>161</v>
      </c>
      <c r="D42" s="161"/>
      <c r="E42" s="162"/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51"/>
      <c r="Z42" s="151"/>
      <c r="AA42" s="151"/>
      <c r="AB42" s="151"/>
      <c r="AC42" s="151"/>
      <c r="AD42" s="151"/>
      <c r="AE42" s="151"/>
      <c r="AF42" s="151"/>
      <c r="AG42" s="151" t="s">
        <v>121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1" t="s">
        <v>162</v>
      </c>
      <c r="D43" s="161"/>
      <c r="E43" s="162">
        <v>-470.23268999999999</v>
      </c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51"/>
      <c r="Z43" s="151"/>
      <c r="AA43" s="151"/>
      <c r="AB43" s="151"/>
      <c r="AC43" s="151"/>
      <c r="AD43" s="151"/>
      <c r="AE43" s="151"/>
      <c r="AF43" s="151"/>
      <c r="AG43" s="151" t="s">
        <v>121</v>
      </c>
      <c r="AH43" s="151">
        <v>5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244"/>
      <c r="D44" s="245"/>
      <c r="E44" s="245"/>
      <c r="F44" s="245"/>
      <c r="G44" s="245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51"/>
      <c r="Z44" s="151"/>
      <c r="AA44" s="151"/>
      <c r="AB44" s="151"/>
      <c r="AC44" s="151"/>
      <c r="AD44" s="151"/>
      <c r="AE44" s="151"/>
      <c r="AF44" s="151"/>
      <c r="AG44" s="151" t="s">
        <v>122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ht="22.5" outlineLevel="1" x14ac:dyDescent="0.2">
      <c r="A45" s="170">
        <v>7</v>
      </c>
      <c r="B45" s="171" t="s">
        <v>163</v>
      </c>
      <c r="C45" s="180" t="s">
        <v>164</v>
      </c>
      <c r="D45" s="172" t="s">
        <v>131</v>
      </c>
      <c r="E45" s="173">
        <v>146.11631</v>
      </c>
      <c r="F45" s="174"/>
      <c r="G45" s="175">
        <f>ROUND(E45*F45,2)</f>
        <v>0</v>
      </c>
      <c r="H45" s="174"/>
      <c r="I45" s="175">
        <f>ROUND(E45*H45,2)</f>
        <v>0</v>
      </c>
      <c r="J45" s="174"/>
      <c r="K45" s="175">
        <f>ROUND(E45*J45,2)</f>
        <v>0</v>
      </c>
      <c r="L45" s="175">
        <v>21</v>
      </c>
      <c r="M45" s="175">
        <f>G45*(1+L45/100)</f>
        <v>0</v>
      </c>
      <c r="N45" s="175">
        <v>0</v>
      </c>
      <c r="O45" s="175">
        <f>ROUND(E45*N45,2)</f>
        <v>0</v>
      </c>
      <c r="P45" s="175">
        <v>0</v>
      </c>
      <c r="Q45" s="175">
        <f>ROUND(E45*P45,2)</f>
        <v>0</v>
      </c>
      <c r="R45" s="175" t="s">
        <v>113</v>
      </c>
      <c r="S45" s="175" t="s">
        <v>114</v>
      </c>
      <c r="T45" s="176" t="s">
        <v>115</v>
      </c>
      <c r="U45" s="160">
        <v>5.2999999999999999E-2</v>
      </c>
      <c r="V45" s="160">
        <f>ROUND(E45*U45,2)</f>
        <v>7.74</v>
      </c>
      <c r="W45" s="160"/>
      <c r="X45" s="160" t="s">
        <v>116</v>
      </c>
      <c r="Y45" s="151"/>
      <c r="Z45" s="151"/>
      <c r="AA45" s="151"/>
      <c r="AB45" s="151"/>
      <c r="AC45" s="151"/>
      <c r="AD45" s="151"/>
      <c r="AE45" s="151"/>
      <c r="AF45" s="151"/>
      <c r="AG45" s="151" t="s">
        <v>117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8"/>
      <c r="B46" s="159"/>
      <c r="C46" s="181" t="s">
        <v>165</v>
      </c>
      <c r="D46" s="161"/>
      <c r="E46" s="162">
        <v>146.11631</v>
      </c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51"/>
      <c r="Z46" s="151"/>
      <c r="AA46" s="151"/>
      <c r="AB46" s="151"/>
      <c r="AC46" s="151"/>
      <c r="AD46" s="151"/>
      <c r="AE46" s="151"/>
      <c r="AF46" s="151"/>
      <c r="AG46" s="151" t="s">
        <v>121</v>
      </c>
      <c r="AH46" s="151">
        <v>5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244"/>
      <c r="D47" s="245"/>
      <c r="E47" s="245"/>
      <c r="F47" s="245"/>
      <c r="G47" s="245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51"/>
      <c r="Z47" s="151"/>
      <c r="AA47" s="151"/>
      <c r="AB47" s="151"/>
      <c r="AC47" s="151"/>
      <c r="AD47" s="151"/>
      <c r="AE47" s="151"/>
      <c r="AF47" s="151"/>
      <c r="AG47" s="151" t="s">
        <v>122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ht="22.5" outlineLevel="1" x14ac:dyDescent="0.2">
      <c r="A48" s="170">
        <v>8</v>
      </c>
      <c r="B48" s="171" t="s">
        <v>166</v>
      </c>
      <c r="C48" s="180" t="s">
        <v>167</v>
      </c>
      <c r="D48" s="172" t="s">
        <v>131</v>
      </c>
      <c r="E48" s="173">
        <v>146.11631</v>
      </c>
      <c r="F48" s="174"/>
      <c r="G48" s="175">
        <f>ROUND(E48*F48,2)</f>
        <v>0</v>
      </c>
      <c r="H48" s="174"/>
      <c r="I48" s="175">
        <f>ROUND(E48*H48,2)</f>
        <v>0</v>
      </c>
      <c r="J48" s="174"/>
      <c r="K48" s="175">
        <f>ROUND(E48*J48,2)</f>
        <v>0</v>
      </c>
      <c r="L48" s="175">
        <v>21</v>
      </c>
      <c r="M48" s="175">
        <f>G48*(1+L48/100)</f>
        <v>0</v>
      </c>
      <c r="N48" s="175">
        <v>0</v>
      </c>
      <c r="O48" s="175">
        <f>ROUND(E48*N48,2)</f>
        <v>0</v>
      </c>
      <c r="P48" s="175">
        <v>0</v>
      </c>
      <c r="Q48" s="175">
        <f>ROUND(E48*P48,2)</f>
        <v>0</v>
      </c>
      <c r="R48" s="175" t="s">
        <v>113</v>
      </c>
      <c r="S48" s="175" t="s">
        <v>114</v>
      </c>
      <c r="T48" s="176" t="s">
        <v>115</v>
      </c>
      <c r="U48" s="160">
        <v>8.9999999999999993E-3</v>
      </c>
      <c r="V48" s="160">
        <f>ROUND(E48*U48,2)</f>
        <v>1.32</v>
      </c>
      <c r="W48" s="160"/>
      <c r="X48" s="160" t="s">
        <v>116</v>
      </c>
      <c r="Y48" s="151"/>
      <c r="Z48" s="151"/>
      <c r="AA48" s="151"/>
      <c r="AB48" s="151"/>
      <c r="AC48" s="151"/>
      <c r="AD48" s="151"/>
      <c r="AE48" s="151"/>
      <c r="AF48" s="151"/>
      <c r="AG48" s="151" t="s">
        <v>117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181" t="s">
        <v>165</v>
      </c>
      <c r="D49" s="161"/>
      <c r="E49" s="162">
        <v>146.11631</v>
      </c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51"/>
      <c r="Z49" s="151"/>
      <c r="AA49" s="151"/>
      <c r="AB49" s="151"/>
      <c r="AC49" s="151"/>
      <c r="AD49" s="151"/>
      <c r="AE49" s="151"/>
      <c r="AF49" s="151"/>
      <c r="AG49" s="151" t="s">
        <v>121</v>
      </c>
      <c r="AH49" s="151">
        <v>5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/>
      <c r="B50" s="159"/>
      <c r="C50" s="244"/>
      <c r="D50" s="245"/>
      <c r="E50" s="245"/>
      <c r="F50" s="245"/>
      <c r="G50" s="245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51"/>
      <c r="Z50" s="151"/>
      <c r="AA50" s="151"/>
      <c r="AB50" s="151"/>
      <c r="AC50" s="151"/>
      <c r="AD50" s="151"/>
      <c r="AE50" s="151"/>
      <c r="AF50" s="151"/>
      <c r="AG50" s="151" t="s">
        <v>122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2.5" outlineLevel="1" x14ac:dyDescent="0.2">
      <c r="A51" s="170">
        <v>9</v>
      </c>
      <c r="B51" s="171" t="s">
        <v>168</v>
      </c>
      <c r="C51" s="180" t="s">
        <v>169</v>
      </c>
      <c r="D51" s="172" t="s">
        <v>131</v>
      </c>
      <c r="E51" s="173">
        <v>470.23268999999999</v>
      </c>
      <c r="F51" s="174"/>
      <c r="G51" s="175">
        <f>ROUND(E51*F51,2)</f>
        <v>0</v>
      </c>
      <c r="H51" s="174"/>
      <c r="I51" s="175">
        <f>ROUND(E51*H51,2)</f>
        <v>0</v>
      </c>
      <c r="J51" s="174"/>
      <c r="K51" s="175">
        <f>ROUND(E51*J51,2)</f>
        <v>0</v>
      </c>
      <c r="L51" s="175">
        <v>21</v>
      </c>
      <c r="M51" s="175">
        <f>G51*(1+L51/100)</f>
        <v>0</v>
      </c>
      <c r="N51" s="175">
        <v>0</v>
      </c>
      <c r="O51" s="175">
        <f>ROUND(E51*N51,2)</f>
        <v>0</v>
      </c>
      <c r="P51" s="175">
        <v>0</v>
      </c>
      <c r="Q51" s="175">
        <f>ROUND(E51*P51,2)</f>
        <v>0</v>
      </c>
      <c r="R51" s="175" t="s">
        <v>113</v>
      </c>
      <c r="S51" s="175" t="s">
        <v>114</v>
      </c>
      <c r="T51" s="176" t="s">
        <v>115</v>
      </c>
      <c r="U51" s="160">
        <v>0.20200000000000001</v>
      </c>
      <c r="V51" s="160">
        <f>ROUND(E51*U51,2)</f>
        <v>94.99</v>
      </c>
      <c r="W51" s="160"/>
      <c r="X51" s="160" t="s">
        <v>116</v>
      </c>
      <c r="Y51" s="151"/>
      <c r="Z51" s="151"/>
      <c r="AA51" s="151"/>
      <c r="AB51" s="151"/>
      <c r="AC51" s="151"/>
      <c r="AD51" s="151"/>
      <c r="AE51" s="151"/>
      <c r="AF51" s="151"/>
      <c r="AG51" s="151" t="s">
        <v>117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242" t="s">
        <v>170</v>
      </c>
      <c r="D52" s="243"/>
      <c r="E52" s="243"/>
      <c r="F52" s="243"/>
      <c r="G52" s="243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51"/>
      <c r="Z52" s="151"/>
      <c r="AA52" s="151"/>
      <c r="AB52" s="151"/>
      <c r="AC52" s="151"/>
      <c r="AD52" s="151"/>
      <c r="AE52" s="151"/>
      <c r="AF52" s="151"/>
      <c r="AG52" s="151" t="s">
        <v>119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8"/>
      <c r="B53" s="159"/>
      <c r="C53" s="253" t="s">
        <v>171</v>
      </c>
      <c r="D53" s="254"/>
      <c r="E53" s="254"/>
      <c r="F53" s="254"/>
      <c r="G53" s="254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51"/>
      <c r="Z53" s="151"/>
      <c r="AA53" s="151"/>
      <c r="AB53" s="151"/>
      <c r="AC53" s="151"/>
      <c r="AD53" s="151"/>
      <c r="AE53" s="151"/>
      <c r="AF53" s="151"/>
      <c r="AG53" s="151" t="s">
        <v>172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8"/>
      <c r="B54" s="159"/>
      <c r="C54" s="181" t="s">
        <v>133</v>
      </c>
      <c r="D54" s="161"/>
      <c r="E54" s="162"/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51"/>
      <c r="Z54" s="151"/>
      <c r="AA54" s="151"/>
      <c r="AB54" s="151"/>
      <c r="AC54" s="151"/>
      <c r="AD54" s="151"/>
      <c r="AE54" s="151"/>
      <c r="AF54" s="151"/>
      <c r="AG54" s="151" t="s">
        <v>121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181" t="s">
        <v>143</v>
      </c>
      <c r="D55" s="161"/>
      <c r="E55" s="162">
        <v>616.34900000000005</v>
      </c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51"/>
      <c r="Z55" s="151"/>
      <c r="AA55" s="151"/>
      <c r="AB55" s="151"/>
      <c r="AC55" s="151"/>
      <c r="AD55" s="151"/>
      <c r="AE55" s="151"/>
      <c r="AF55" s="151"/>
      <c r="AG55" s="151" t="s">
        <v>121</v>
      </c>
      <c r="AH55" s="151">
        <v>5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8"/>
      <c r="B56" s="159"/>
      <c r="C56" s="181" t="s">
        <v>138</v>
      </c>
      <c r="D56" s="161"/>
      <c r="E56" s="162"/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51"/>
      <c r="Z56" s="151"/>
      <c r="AA56" s="151"/>
      <c r="AB56" s="151"/>
      <c r="AC56" s="151"/>
      <c r="AD56" s="151"/>
      <c r="AE56" s="151"/>
      <c r="AF56" s="151"/>
      <c r="AG56" s="151" t="s">
        <v>121</v>
      </c>
      <c r="AH56" s="151">
        <v>0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8"/>
      <c r="B57" s="159"/>
      <c r="C57" s="181" t="s">
        <v>173</v>
      </c>
      <c r="D57" s="161"/>
      <c r="E57" s="162">
        <v>-23.35576</v>
      </c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51"/>
      <c r="Z57" s="151"/>
      <c r="AA57" s="151"/>
      <c r="AB57" s="151"/>
      <c r="AC57" s="151"/>
      <c r="AD57" s="151"/>
      <c r="AE57" s="151"/>
      <c r="AF57" s="151"/>
      <c r="AG57" s="151" t="s">
        <v>121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8"/>
      <c r="B58" s="159"/>
      <c r="C58" s="181" t="s">
        <v>138</v>
      </c>
      <c r="D58" s="161"/>
      <c r="E58" s="162"/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60"/>
      <c r="Y58" s="151"/>
      <c r="Z58" s="151"/>
      <c r="AA58" s="151"/>
      <c r="AB58" s="151"/>
      <c r="AC58" s="151"/>
      <c r="AD58" s="151"/>
      <c r="AE58" s="151"/>
      <c r="AF58" s="151"/>
      <c r="AG58" s="151" t="s">
        <v>121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8"/>
      <c r="B59" s="159"/>
      <c r="C59" s="181" t="s">
        <v>174</v>
      </c>
      <c r="D59" s="161"/>
      <c r="E59" s="162"/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51"/>
      <c r="Z59" s="151"/>
      <c r="AA59" s="151"/>
      <c r="AB59" s="151"/>
      <c r="AC59" s="151"/>
      <c r="AD59" s="151"/>
      <c r="AE59" s="151"/>
      <c r="AF59" s="151"/>
      <c r="AG59" s="151" t="s">
        <v>121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181" t="s">
        <v>175</v>
      </c>
      <c r="D60" s="161"/>
      <c r="E60" s="162">
        <v>-31.344000000000001</v>
      </c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51"/>
      <c r="Z60" s="151"/>
      <c r="AA60" s="151"/>
      <c r="AB60" s="151"/>
      <c r="AC60" s="151"/>
      <c r="AD60" s="151"/>
      <c r="AE60" s="151"/>
      <c r="AF60" s="151"/>
      <c r="AG60" s="151" t="s">
        <v>121</v>
      </c>
      <c r="AH60" s="151">
        <v>5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8"/>
      <c r="B61" s="159"/>
      <c r="C61" s="181" t="s">
        <v>138</v>
      </c>
      <c r="D61" s="161"/>
      <c r="E61" s="162"/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51"/>
      <c r="Z61" s="151"/>
      <c r="AA61" s="151"/>
      <c r="AB61" s="151"/>
      <c r="AC61" s="151"/>
      <c r="AD61" s="151"/>
      <c r="AE61" s="151"/>
      <c r="AF61" s="151"/>
      <c r="AG61" s="151" t="s">
        <v>121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/>
      <c r="B62" s="159"/>
      <c r="C62" s="181" t="s">
        <v>176</v>
      </c>
      <c r="D62" s="161"/>
      <c r="E62" s="162"/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51"/>
      <c r="Z62" s="151"/>
      <c r="AA62" s="151"/>
      <c r="AB62" s="151"/>
      <c r="AC62" s="151"/>
      <c r="AD62" s="151"/>
      <c r="AE62" s="151"/>
      <c r="AF62" s="151"/>
      <c r="AG62" s="151" t="s">
        <v>121</v>
      </c>
      <c r="AH62" s="151">
        <v>0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/>
      <c r="B63" s="159"/>
      <c r="C63" s="181" t="s">
        <v>177</v>
      </c>
      <c r="D63" s="161"/>
      <c r="E63" s="162">
        <v>-91.416550000000001</v>
      </c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51"/>
      <c r="Z63" s="151"/>
      <c r="AA63" s="151"/>
      <c r="AB63" s="151"/>
      <c r="AC63" s="151"/>
      <c r="AD63" s="151"/>
      <c r="AE63" s="151"/>
      <c r="AF63" s="151"/>
      <c r="AG63" s="151" t="s">
        <v>121</v>
      </c>
      <c r="AH63" s="151">
        <v>5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8"/>
      <c r="B64" s="159"/>
      <c r="C64" s="244"/>
      <c r="D64" s="245"/>
      <c r="E64" s="245"/>
      <c r="F64" s="245"/>
      <c r="G64" s="245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51"/>
      <c r="Z64" s="151"/>
      <c r="AA64" s="151"/>
      <c r="AB64" s="151"/>
      <c r="AC64" s="151"/>
      <c r="AD64" s="151"/>
      <c r="AE64" s="151"/>
      <c r="AF64" s="151"/>
      <c r="AG64" s="151" t="s">
        <v>122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0">
        <v>10</v>
      </c>
      <c r="B65" s="171" t="s">
        <v>178</v>
      </c>
      <c r="C65" s="180" t="s">
        <v>179</v>
      </c>
      <c r="D65" s="172" t="s">
        <v>131</v>
      </c>
      <c r="E65" s="173">
        <v>91.416550000000001</v>
      </c>
      <c r="F65" s="174"/>
      <c r="G65" s="175">
        <f>ROUND(E65*F65,2)</f>
        <v>0</v>
      </c>
      <c r="H65" s="174"/>
      <c r="I65" s="175">
        <f>ROUND(E65*H65,2)</f>
        <v>0</v>
      </c>
      <c r="J65" s="174"/>
      <c r="K65" s="175">
        <f>ROUND(E65*J65,2)</f>
        <v>0</v>
      </c>
      <c r="L65" s="175">
        <v>21</v>
      </c>
      <c r="M65" s="175">
        <f>G65*(1+L65/100)</f>
        <v>0</v>
      </c>
      <c r="N65" s="175">
        <v>0</v>
      </c>
      <c r="O65" s="175">
        <f>ROUND(E65*N65,2)</f>
        <v>0</v>
      </c>
      <c r="P65" s="175">
        <v>0</v>
      </c>
      <c r="Q65" s="175">
        <f>ROUND(E65*P65,2)</f>
        <v>0</v>
      </c>
      <c r="R65" s="175" t="s">
        <v>113</v>
      </c>
      <c r="S65" s="175" t="s">
        <v>114</v>
      </c>
      <c r="T65" s="176" t="s">
        <v>115</v>
      </c>
      <c r="U65" s="160">
        <v>1.587</v>
      </c>
      <c r="V65" s="160">
        <f>ROUND(E65*U65,2)</f>
        <v>145.08000000000001</v>
      </c>
      <c r="W65" s="160"/>
      <c r="X65" s="160" t="s">
        <v>116</v>
      </c>
      <c r="Y65" s="151"/>
      <c r="Z65" s="151"/>
      <c r="AA65" s="151"/>
      <c r="AB65" s="151"/>
      <c r="AC65" s="151"/>
      <c r="AD65" s="151"/>
      <c r="AE65" s="151"/>
      <c r="AF65" s="151"/>
      <c r="AG65" s="151" t="s">
        <v>117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ht="22.5" outlineLevel="1" x14ac:dyDescent="0.2">
      <c r="A66" s="158"/>
      <c r="B66" s="159"/>
      <c r="C66" s="242" t="s">
        <v>180</v>
      </c>
      <c r="D66" s="243"/>
      <c r="E66" s="243"/>
      <c r="F66" s="243"/>
      <c r="G66" s="243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51"/>
      <c r="Z66" s="151"/>
      <c r="AA66" s="151"/>
      <c r="AB66" s="151"/>
      <c r="AC66" s="151"/>
      <c r="AD66" s="151"/>
      <c r="AE66" s="151"/>
      <c r="AF66" s="151"/>
      <c r="AG66" s="151" t="s">
        <v>119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77" t="str">
        <f>C66</f>
        <v>sypaninou z vhodných hornin tř. 1 - 4 nebo materiálem připraveným podél výkopu ve vzdálenosti do 3 m od jeho kraje, pro jakoukoliv hloubku výkopu a jakoukoliv míru zhutnění,</v>
      </c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/>
      <c r="B67" s="159"/>
      <c r="C67" s="181" t="s">
        <v>148</v>
      </c>
      <c r="D67" s="161"/>
      <c r="E67" s="162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60"/>
      <c r="Y67" s="151"/>
      <c r="Z67" s="151"/>
      <c r="AA67" s="151"/>
      <c r="AB67" s="151"/>
      <c r="AC67" s="151"/>
      <c r="AD67" s="151"/>
      <c r="AE67" s="151"/>
      <c r="AF67" s="151"/>
      <c r="AG67" s="151" t="s">
        <v>121</v>
      </c>
      <c r="AH67" s="151">
        <v>0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/>
      <c r="B68" s="159"/>
      <c r="C68" s="181" t="s">
        <v>181</v>
      </c>
      <c r="D68" s="161"/>
      <c r="E68" s="162">
        <v>93.114999999999995</v>
      </c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51"/>
      <c r="Z68" s="151"/>
      <c r="AA68" s="151"/>
      <c r="AB68" s="151"/>
      <c r="AC68" s="151"/>
      <c r="AD68" s="151"/>
      <c r="AE68" s="151"/>
      <c r="AF68" s="151"/>
      <c r="AG68" s="151" t="s">
        <v>121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8"/>
      <c r="B69" s="159"/>
      <c r="C69" s="181" t="s">
        <v>182</v>
      </c>
      <c r="D69" s="161"/>
      <c r="E69" s="162">
        <v>7.26</v>
      </c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60"/>
      <c r="Y69" s="151"/>
      <c r="Z69" s="151"/>
      <c r="AA69" s="151"/>
      <c r="AB69" s="151"/>
      <c r="AC69" s="151"/>
      <c r="AD69" s="151"/>
      <c r="AE69" s="151"/>
      <c r="AF69" s="151"/>
      <c r="AG69" s="151" t="s">
        <v>121</v>
      </c>
      <c r="AH69" s="151">
        <v>0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8"/>
      <c r="B70" s="159"/>
      <c r="C70" s="181" t="s">
        <v>138</v>
      </c>
      <c r="D70" s="161"/>
      <c r="E70" s="162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>
        <v>0</v>
      </c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181" t="s">
        <v>183</v>
      </c>
      <c r="D71" s="161"/>
      <c r="E71" s="162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51"/>
      <c r="Z71" s="151"/>
      <c r="AA71" s="151"/>
      <c r="AB71" s="151"/>
      <c r="AC71" s="151"/>
      <c r="AD71" s="151"/>
      <c r="AE71" s="151"/>
      <c r="AF71" s="151"/>
      <c r="AG71" s="151" t="s">
        <v>121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8"/>
      <c r="B72" s="159"/>
      <c r="C72" s="181" t="s">
        <v>184</v>
      </c>
      <c r="D72" s="161"/>
      <c r="E72" s="162">
        <v>-8.3104899999999997</v>
      </c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51"/>
      <c r="Z72" s="151"/>
      <c r="AA72" s="151"/>
      <c r="AB72" s="151"/>
      <c r="AC72" s="151"/>
      <c r="AD72" s="151"/>
      <c r="AE72" s="151"/>
      <c r="AF72" s="151"/>
      <c r="AG72" s="151" t="s">
        <v>121</v>
      </c>
      <c r="AH72" s="151">
        <v>0</v>
      </c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8"/>
      <c r="B73" s="159"/>
      <c r="C73" s="181" t="s">
        <v>185</v>
      </c>
      <c r="D73" s="161"/>
      <c r="E73" s="162">
        <v>-0.64795000000000003</v>
      </c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60"/>
      <c r="Y73" s="151"/>
      <c r="Z73" s="151"/>
      <c r="AA73" s="151"/>
      <c r="AB73" s="151"/>
      <c r="AC73" s="151"/>
      <c r="AD73" s="151"/>
      <c r="AE73" s="151"/>
      <c r="AF73" s="151"/>
      <c r="AG73" s="151" t="s">
        <v>121</v>
      </c>
      <c r="AH73" s="151">
        <v>0</v>
      </c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8"/>
      <c r="B74" s="159"/>
      <c r="C74" s="244"/>
      <c r="D74" s="245"/>
      <c r="E74" s="245"/>
      <c r="F74" s="245"/>
      <c r="G74" s="245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51"/>
      <c r="Z74" s="151"/>
      <c r="AA74" s="151"/>
      <c r="AB74" s="151"/>
      <c r="AC74" s="151"/>
      <c r="AD74" s="151"/>
      <c r="AE74" s="151"/>
      <c r="AF74" s="151"/>
      <c r="AG74" s="151" t="s">
        <v>122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0">
        <v>11</v>
      </c>
      <c r="B75" s="171" t="s">
        <v>186</v>
      </c>
      <c r="C75" s="180" t="s">
        <v>187</v>
      </c>
      <c r="D75" s="172" t="s">
        <v>131</v>
      </c>
      <c r="E75" s="173">
        <v>146.11631</v>
      </c>
      <c r="F75" s="174"/>
      <c r="G75" s="175">
        <f>ROUND(E75*F75,2)</f>
        <v>0</v>
      </c>
      <c r="H75" s="174"/>
      <c r="I75" s="175">
        <f>ROUND(E75*H75,2)</f>
        <v>0</v>
      </c>
      <c r="J75" s="174"/>
      <c r="K75" s="175">
        <f>ROUND(E75*J75,2)</f>
        <v>0</v>
      </c>
      <c r="L75" s="175">
        <v>21</v>
      </c>
      <c r="M75" s="175">
        <f>G75*(1+L75/100)</f>
        <v>0</v>
      </c>
      <c r="N75" s="175">
        <v>0</v>
      </c>
      <c r="O75" s="175">
        <f>ROUND(E75*N75,2)</f>
        <v>0</v>
      </c>
      <c r="P75" s="175">
        <v>0</v>
      </c>
      <c r="Q75" s="175">
        <f>ROUND(E75*P75,2)</f>
        <v>0</v>
      </c>
      <c r="R75" s="175" t="s">
        <v>113</v>
      </c>
      <c r="S75" s="175" t="s">
        <v>114</v>
      </c>
      <c r="T75" s="176" t="s">
        <v>115</v>
      </c>
      <c r="U75" s="160">
        <v>0</v>
      </c>
      <c r="V75" s="160">
        <f>ROUND(E75*U75,2)</f>
        <v>0</v>
      </c>
      <c r="W75" s="160"/>
      <c r="X75" s="160" t="s">
        <v>116</v>
      </c>
      <c r="Y75" s="151"/>
      <c r="Z75" s="151"/>
      <c r="AA75" s="151"/>
      <c r="AB75" s="151"/>
      <c r="AC75" s="151"/>
      <c r="AD75" s="151"/>
      <c r="AE75" s="151"/>
      <c r="AF75" s="151"/>
      <c r="AG75" s="151" t="s">
        <v>117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8"/>
      <c r="B76" s="159"/>
      <c r="C76" s="181" t="s">
        <v>165</v>
      </c>
      <c r="D76" s="161"/>
      <c r="E76" s="162">
        <v>146.11631</v>
      </c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60"/>
      <c r="Y76" s="151"/>
      <c r="Z76" s="151"/>
      <c r="AA76" s="151"/>
      <c r="AB76" s="151"/>
      <c r="AC76" s="151"/>
      <c r="AD76" s="151"/>
      <c r="AE76" s="151"/>
      <c r="AF76" s="151"/>
      <c r="AG76" s="151" t="s">
        <v>121</v>
      </c>
      <c r="AH76" s="151">
        <v>5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8"/>
      <c r="B77" s="159"/>
      <c r="C77" s="244"/>
      <c r="D77" s="245"/>
      <c r="E77" s="245"/>
      <c r="F77" s="245"/>
      <c r="G77" s="245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60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70">
        <v>12</v>
      </c>
      <c r="B78" s="171" t="s">
        <v>188</v>
      </c>
      <c r="C78" s="180" t="s">
        <v>189</v>
      </c>
      <c r="D78" s="172" t="s">
        <v>190</v>
      </c>
      <c r="E78" s="173">
        <v>182.8331</v>
      </c>
      <c r="F78" s="174"/>
      <c r="G78" s="175">
        <f>ROUND(E78*F78,2)</f>
        <v>0</v>
      </c>
      <c r="H78" s="174"/>
      <c r="I78" s="175">
        <f>ROUND(E78*H78,2)</f>
        <v>0</v>
      </c>
      <c r="J78" s="174"/>
      <c r="K78" s="175">
        <f>ROUND(E78*J78,2)</f>
        <v>0</v>
      </c>
      <c r="L78" s="175">
        <v>21</v>
      </c>
      <c r="M78" s="175">
        <f>G78*(1+L78/100)</f>
        <v>0</v>
      </c>
      <c r="N78" s="175">
        <v>1</v>
      </c>
      <c r="O78" s="175">
        <f>ROUND(E78*N78,2)</f>
        <v>182.83</v>
      </c>
      <c r="P78" s="175">
        <v>0</v>
      </c>
      <c r="Q78" s="175">
        <f>ROUND(E78*P78,2)</f>
        <v>0</v>
      </c>
      <c r="R78" s="175" t="s">
        <v>191</v>
      </c>
      <c r="S78" s="175" t="s">
        <v>114</v>
      </c>
      <c r="T78" s="176" t="s">
        <v>115</v>
      </c>
      <c r="U78" s="160">
        <v>0</v>
      </c>
      <c r="V78" s="160">
        <f>ROUND(E78*U78,2)</f>
        <v>0</v>
      </c>
      <c r="W78" s="160"/>
      <c r="X78" s="160" t="s">
        <v>192</v>
      </c>
      <c r="Y78" s="151"/>
      <c r="Z78" s="151"/>
      <c r="AA78" s="151"/>
      <c r="AB78" s="151"/>
      <c r="AC78" s="151"/>
      <c r="AD78" s="151"/>
      <c r="AE78" s="151"/>
      <c r="AF78" s="151"/>
      <c r="AG78" s="151" t="s">
        <v>193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8"/>
      <c r="B79" s="159"/>
      <c r="C79" s="181" t="s">
        <v>194</v>
      </c>
      <c r="D79" s="161"/>
      <c r="E79" s="162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60"/>
      <c r="Y79" s="151"/>
      <c r="Z79" s="151"/>
      <c r="AA79" s="151"/>
      <c r="AB79" s="151"/>
      <c r="AC79" s="151"/>
      <c r="AD79" s="151"/>
      <c r="AE79" s="151"/>
      <c r="AF79" s="151"/>
      <c r="AG79" s="151" t="s">
        <v>121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8"/>
      <c r="B80" s="159"/>
      <c r="C80" s="181" t="s">
        <v>195</v>
      </c>
      <c r="D80" s="161"/>
      <c r="E80" s="162">
        <v>182.8331</v>
      </c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60"/>
      <c r="Y80" s="151"/>
      <c r="Z80" s="151"/>
      <c r="AA80" s="151"/>
      <c r="AB80" s="151"/>
      <c r="AC80" s="151"/>
      <c r="AD80" s="151"/>
      <c r="AE80" s="151"/>
      <c r="AF80" s="151"/>
      <c r="AG80" s="151" t="s">
        <v>121</v>
      </c>
      <c r="AH80" s="151">
        <v>5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/>
      <c r="B81" s="159"/>
      <c r="C81" s="244"/>
      <c r="D81" s="245"/>
      <c r="E81" s="245"/>
      <c r="F81" s="245"/>
      <c r="G81" s="245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60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x14ac:dyDescent="0.2">
      <c r="A82" s="164" t="s">
        <v>108</v>
      </c>
      <c r="B82" s="165" t="s">
        <v>63</v>
      </c>
      <c r="C82" s="179" t="s">
        <v>64</v>
      </c>
      <c r="D82" s="166"/>
      <c r="E82" s="167"/>
      <c r="F82" s="168"/>
      <c r="G82" s="168">
        <f>SUMIF(AG83:AG88,"&lt;&gt;NOR",G83:G88)</f>
        <v>0</v>
      </c>
      <c r="H82" s="168"/>
      <c r="I82" s="168">
        <f>SUM(I83:I88)</f>
        <v>0</v>
      </c>
      <c r="J82" s="168"/>
      <c r="K82" s="168">
        <f>SUM(K83:K88)</f>
        <v>0</v>
      </c>
      <c r="L82" s="168"/>
      <c r="M82" s="168">
        <f>SUM(M83:M88)</f>
        <v>0</v>
      </c>
      <c r="N82" s="168"/>
      <c r="O82" s="168">
        <f>SUM(O83:O88)</f>
        <v>79.66</v>
      </c>
      <c r="P82" s="168"/>
      <c r="Q82" s="168">
        <f>SUM(Q83:Q88)</f>
        <v>0</v>
      </c>
      <c r="R82" s="168"/>
      <c r="S82" s="168"/>
      <c r="T82" s="169"/>
      <c r="U82" s="163"/>
      <c r="V82" s="163">
        <f>SUM(V83:V88)</f>
        <v>0</v>
      </c>
      <c r="W82" s="163"/>
      <c r="X82" s="163"/>
      <c r="AG82" t="s">
        <v>109</v>
      </c>
    </row>
    <row r="83" spans="1:60" ht="22.5" outlineLevel="1" x14ac:dyDescent="0.2">
      <c r="A83" s="170">
        <v>13</v>
      </c>
      <c r="B83" s="171" t="s">
        <v>196</v>
      </c>
      <c r="C83" s="180" t="s">
        <v>197</v>
      </c>
      <c r="D83" s="172" t="s">
        <v>198</v>
      </c>
      <c r="E83" s="173">
        <v>182.5</v>
      </c>
      <c r="F83" s="174"/>
      <c r="G83" s="175">
        <f>ROUND(E83*F83,2)</f>
        <v>0</v>
      </c>
      <c r="H83" s="174"/>
      <c r="I83" s="175">
        <f>ROUND(E83*H83,2)</f>
        <v>0</v>
      </c>
      <c r="J83" s="174"/>
      <c r="K83" s="175">
        <f>ROUND(E83*J83,2)</f>
        <v>0</v>
      </c>
      <c r="L83" s="175">
        <v>21</v>
      </c>
      <c r="M83" s="175">
        <f>G83*(1+L83/100)</f>
        <v>0</v>
      </c>
      <c r="N83" s="175">
        <v>0.43651000000000001</v>
      </c>
      <c r="O83" s="175">
        <f>ROUND(E83*N83,2)</f>
        <v>79.66</v>
      </c>
      <c r="P83" s="175">
        <v>0</v>
      </c>
      <c r="Q83" s="175">
        <f>ROUND(E83*P83,2)</f>
        <v>0</v>
      </c>
      <c r="R83" s="175" t="s">
        <v>199</v>
      </c>
      <c r="S83" s="175" t="s">
        <v>114</v>
      </c>
      <c r="T83" s="176" t="s">
        <v>115</v>
      </c>
      <c r="U83" s="160">
        <v>0</v>
      </c>
      <c r="V83" s="160">
        <f>ROUND(E83*U83,2)</f>
        <v>0</v>
      </c>
      <c r="W83" s="160"/>
      <c r="X83" s="160" t="s">
        <v>200</v>
      </c>
      <c r="Y83" s="151"/>
      <c r="Z83" s="151"/>
      <c r="AA83" s="151"/>
      <c r="AB83" s="151"/>
      <c r="AC83" s="151"/>
      <c r="AD83" s="151"/>
      <c r="AE83" s="151"/>
      <c r="AF83" s="151"/>
      <c r="AG83" s="151" t="s">
        <v>201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ht="22.5" outlineLevel="1" x14ac:dyDescent="0.2">
      <c r="A84" s="158"/>
      <c r="B84" s="159"/>
      <c r="C84" s="242" t="s">
        <v>202</v>
      </c>
      <c r="D84" s="243"/>
      <c r="E84" s="243"/>
      <c r="F84" s="243"/>
      <c r="G84" s="243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60"/>
      <c r="Y84" s="151"/>
      <c r="Z84" s="151"/>
      <c r="AA84" s="151"/>
      <c r="AB84" s="151"/>
      <c r="AC84" s="151"/>
      <c r="AD84" s="151"/>
      <c r="AE84" s="151"/>
      <c r="AF84" s="151"/>
      <c r="AG84" s="151" t="s">
        <v>119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77" t="str">
        <f>C84</f>
        <v>Lože pro trativody, položení trubek, obsyp potrubí sypaninou z vhodných hornin, nebo materiálem připraveným podél výkopu ve vzdálenosti do 3 m od jeho kraje.  Bez výkopu rýhy.</v>
      </c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/>
      <c r="B85" s="159"/>
      <c r="C85" s="181" t="s">
        <v>203</v>
      </c>
      <c r="D85" s="161"/>
      <c r="E85" s="162"/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51"/>
      <c r="Z85" s="151"/>
      <c r="AA85" s="151"/>
      <c r="AB85" s="151"/>
      <c r="AC85" s="151"/>
      <c r="AD85" s="151"/>
      <c r="AE85" s="151"/>
      <c r="AF85" s="151"/>
      <c r="AG85" s="151" t="s">
        <v>121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/>
      <c r="B86" s="159"/>
      <c r="C86" s="181" t="s">
        <v>204</v>
      </c>
      <c r="D86" s="161"/>
      <c r="E86" s="162">
        <v>169.3</v>
      </c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60"/>
      <c r="Y86" s="151"/>
      <c r="Z86" s="151"/>
      <c r="AA86" s="151"/>
      <c r="AB86" s="151"/>
      <c r="AC86" s="151"/>
      <c r="AD86" s="151"/>
      <c r="AE86" s="151"/>
      <c r="AF86" s="151"/>
      <c r="AG86" s="151" t="s">
        <v>121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/>
      <c r="B87" s="159"/>
      <c r="C87" s="181" t="s">
        <v>205</v>
      </c>
      <c r="D87" s="161"/>
      <c r="E87" s="162">
        <v>13.2</v>
      </c>
      <c r="F87" s="160"/>
      <c r="G87" s="160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60"/>
      <c r="Y87" s="151"/>
      <c r="Z87" s="151"/>
      <c r="AA87" s="151"/>
      <c r="AB87" s="151"/>
      <c r="AC87" s="151"/>
      <c r="AD87" s="151"/>
      <c r="AE87" s="151"/>
      <c r="AF87" s="151"/>
      <c r="AG87" s="151" t="s">
        <v>121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8"/>
      <c r="B88" s="159"/>
      <c r="C88" s="244"/>
      <c r="D88" s="245"/>
      <c r="E88" s="245"/>
      <c r="F88" s="245"/>
      <c r="G88" s="245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51"/>
      <c r="Z88" s="151"/>
      <c r="AA88" s="151"/>
      <c r="AB88" s="151"/>
      <c r="AC88" s="151"/>
      <c r="AD88" s="151"/>
      <c r="AE88" s="151"/>
      <c r="AF88" s="151"/>
      <c r="AG88" s="151" t="s">
        <v>122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4" t="s">
        <v>108</v>
      </c>
      <c r="B89" s="165" t="s">
        <v>65</v>
      </c>
      <c r="C89" s="179" t="s">
        <v>66</v>
      </c>
      <c r="D89" s="166"/>
      <c r="E89" s="167"/>
      <c r="F89" s="168"/>
      <c r="G89" s="168">
        <f>SUMIF(AG90:AG98,"&lt;&gt;NOR",G90:G98)</f>
        <v>0</v>
      </c>
      <c r="H89" s="168"/>
      <c r="I89" s="168">
        <f>SUM(I90:I98)</f>
        <v>0</v>
      </c>
      <c r="J89" s="168"/>
      <c r="K89" s="168">
        <f>SUM(K90:K98)</f>
        <v>0</v>
      </c>
      <c r="L89" s="168"/>
      <c r="M89" s="168">
        <f>SUM(M90:M98)</f>
        <v>0</v>
      </c>
      <c r="N89" s="168"/>
      <c r="O89" s="168">
        <f>SUM(O90:O98)</f>
        <v>59.26</v>
      </c>
      <c r="P89" s="168"/>
      <c r="Q89" s="168">
        <f>SUM(Q90:Q98)</f>
        <v>0</v>
      </c>
      <c r="R89" s="168"/>
      <c r="S89" s="168"/>
      <c r="T89" s="169"/>
      <c r="U89" s="163"/>
      <c r="V89" s="163">
        <f>SUM(V90:V98)</f>
        <v>41.28</v>
      </c>
      <c r="W89" s="163"/>
      <c r="X89" s="163"/>
      <c r="AG89" t="s">
        <v>109</v>
      </c>
    </row>
    <row r="90" spans="1:60" outlineLevel="1" x14ac:dyDescent="0.2">
      <c r="A90" s="170">
        <v>14</v>
      </c>
      <c r="B90" s="171" t="s">
        <v>206</v>
      </c>
      <c r="C90" s="180" t="s">
        <v>207</v>
      </c>
      <c r="D90" s="172" t="s">
        <v>131</v>
      </c>
      <c r="E90" s="173">
        <v>31.344000000000001</v>
      </c>
      <c r="F90" s="174"/>
      <c r="G90" s="175">
        <f>ROUND(E90*F90,2)</f>
        <v>0</v>
      </c>
      <c r="H90" s="174"/>
      <c r="I90" s="175">
        <f>ROUND(E90*H90,2)</f>
        <v>0</v>
      </c>
      <c r="J90" s="174"/>
      <c r="K90" s="175">
        <f>ROUND(E90*J90,2)</f>
        <v>0</v>
      </c>
      <c r="L90" s="175">
        <v>21</v>
      </c>
      <c r="M90" s="175">
        <f>G90*(1+L90/100)</f>
        <v>0</v>
      </c>
      <c r="N90" s="175">
        <v>1.8907700000000001</v>
      </c>
      <c r="O90" s="175">
        <f>ROUND(E90*N90,2)</f>
        <v>59.26</v>
      </c>
      <c r="P90" s="175">
        <v>0</v>
      </c>
      <c r="Q90" s="175">
        <f>ROUND(E90*P90,2)</f>
        <v>0</v>
      </c>
      <c r="R90" s="175" t="s">
        <v>208</v>
      </c>
      <c r="S90" s="175" t="s">
        <v>114</v>
      </c>
      <c r="T90" s="176" t="s">
        <v>115</v>
      </c>
      <c r="U90" s="160">
        <v>1.3169999999999999</v>
      </c>
      <c r="V90" s="160">
        <f>ROUND(E90*U90,2)</f>
        <v>41.28</v>
      </c>
      <c r="W90" s="160"/>
      <c r="X90" s="160" t="s">
        <v>116</v>
      </c>
      <c r="Y90" s="151"/>
      <c r="Z90" s="151"/>
      <c r="AA90" s="151"/>
      <c r="AB90" s="151"/>
      <c r="AC90" s="151"/>
      <c r="AD90" s="151"/>
      <c r="AE90" s="151"/>
      <c r="AF90" s="151"/>
      <c r="AG90" s="151" t="s">
        <v>117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242" t="s">
        <v>209</v>
      </c>
      <c r="D91" s="243"/>
      <c r="E91" s="243"/>
      <c r="F91" s="243"/>
      <c r="G91" s="243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60"/>
      <c r="Y91" s="151"/>
      <c r="Z91" s="151"/>
      <c r="AA91" s="151"/>
      <c r="AB91" s="151"/>
      <c r="AC91" s="151"/>
      <c r="AD91" s="151"/>
      <c r="AE91" s="151"/>
      <c r="AF91" s="151"/>
      <c r="AG91" s="151" t="s">
        <v>119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81" t="s">
        <v>148</v>
      </c>
      <c r="D92" s="161"/>
      <c r="E92" s="162"/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51"/>
      <c r="Z92" s="151"/>
      <c r="AA92" s="151"/>
      <c r="AB92" s="151"/>
      <c r="AC92" s="151"/>
      <c r="AD92" s="151"/>
      <c r="AE92" s="151"/>
      <c r="AF92" s="151"/>
      <c r="AG92" s="151" t="s">
        <v>121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1" t="s">
        <v>210</v>
      </c>
      <c r="D93" s="161"/>
      <c r="E93" s="162">
        <v>3.9689999999999999</v>
      </c>
      <c r="F93" s="160"/>
      <c r="G93" s="160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60"/>
      <c r="Y93" s="151"/>
      <c r="Z93" s="151"/>
      <c r="AA93" s="151"/>
      <c r="AB93" s="151"/>
      <c r="AC93" s="151"/>
      <c r="AD93" s="151"/>
      <c r="AE93" s="151"/>
      <c r="AF93" s="151"/>
      <c r="AG93" s="151" t="s">
        <v>121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1" t="s">
        <v>138</v>
      </c>
      <c r="D94" s="161"/>
      <c r="E94" s="162"/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60"/>
      <c r="Y94" s="151"/>
      <c r="Z94" s="151"/>
      <c r="AA94" s="151"/>
      <c r="AB94" s="151"/>
      <c r="AC94" s="151"/>
      <c r="AD94" s="151"/>
      <c r="AE94" s="151"/>
      <c r="AF94" s="151"/>
      <c r="AG94" s="151" t="s">
        <v>121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1" t="s">
        <v>211</v>
      </c>
      <c r="D95" s="161"/>
      <c r="E95" s="162"/>
      <c r="F95" s="160"/>
      <c r="G95" s="160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60"/>
      <c r="Y95" s="151"/>
      <c r="Z95" s="151"/>
      <c r="AA95" s="151"/>
      <c r="AB95" s="151"/>
      <c r="AC95" s="151"/>
      <c r="AD95" s="151"/>
      <c r="AE95" s="151"/>
      <c r="AF95" s="151"/>
      <c r="AG95" s="151" t="s">
        <v>121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1" t="s">
        <v>212</v>
      </c>
      <c r="D96" s="161"/>
      <c r="E96" s="162">
        <v>25.395</v>
      </c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51"/>
      <c r="Z96" s="151"/>
      <c r="AA96" s="151"/>
      <c r="AB96" s="151"/>
      <c r="AC96" s="151"/>
      <c r="AD96" s="151"/>
      <c r="AE96" s="151"/>
      <c r="AF96" s="151"/>
      <c r="AG96" s="151" t="s">
        <v>121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181" t="s">
        <v>213</v>
      </c>
      <c r="D97" s="161"/>
      <c r="E97" s="162">
        <v>1.98</v>
      </c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51"/>
      <c r="Z97" s="151"/>
      <c r="AA97" s="151"/>
      <c r="AB97" s="151"/>
      <c r="AC97" s="151"/>
      <c r="AD97" s="151"/>
      <c r="AE97" s="151"/>
      <c r="AF97" s="151"/>
      <c r="AG97" s="151" t="s">
        <v>121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244"/>
      <c r="D98" s="245"/>
      <c r="E98" s="245"/>
      <c r="F98" s="245"/>
      <c r="G98" s="245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51"/>
      <c r="Z98" s="151"/>
      <c r="AA98" s="151"/>
      <c r="AB98" s="151"/>
      <c r="AC98" s="151"/>
      <c r="AD98" s="151"/>
      <c r="AE98" s="151"/>
      <c r="AF98" s="151"/>
      <c r="AG98" s="151" t="s">
        <v>122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x14ac:dyDescent="0.2">
      <c r="A99" s="164" t="s">
        <v>108</v>
      </c>
      <c r="B99" s="165" t="s">
        <v>67</v>
      </c>
      <c r="C99" s="179" t="s">
        <v>68</v>
      </c>
      <c r="D99" s="166"/>
      <c r="E99" s="167"/>
      <c r="F99" s="168"/>
      <c r="G99" s="168">
        <f>SUMIF(AG100:AG173,"&lt;&gt;NOR",G100:G173)</f>
        <v>0</v>
      </c>
      <c r="H99" s="168"/>
      <c r="I99" s="168">
        <f>SUM(I100:I173)</f>
        <v>0</v>
      </c>
      <c r="J99" s="168"/>
      <c r="K99" s="168">
        <f>SUM(K100:K173)</f>
        <v>0</v>
      </c>
      <c r="L99" s="168"/>
      <c r="M99" s="168">
        <f>SUM(M100:M173)</f>
        <v>0</v>
      </c>
      <c r="N99" s="168"/>
      <c r="O99" s="168">
        <f>SUM(O100:O173)</f>
        <v>40.879999999999995</v>
      </c>
      <c r="P99" s="168"/>
      <c r="Q99" s="168">
        <f>SUM(Q100:Q173)</f>
        <v>0</v>
      </c>
      <c r="R99" s="168"/>
      <c r="S99" s="168"/>
      <c r="T99" s="169"/>
      <c r="U99" s="163"/>
      <c r="V99" s="163">
        <f>SUM(V100:V173)</f>
        <v>258.8</v>
      </c>
      <c r="W99" s="163"/>
      <c r="X99" s="163"/>
      <c r="AG99" t="s">
        <v>109</v>
      </c>
    </row>
    <row r="100" spans="1:60" outlineLevel="1" x14ac:dyDescent="0.2">
      <c r="A100" s="170">
        <v>15</v>
      </c>
      <c r="B100" s="171" t="s">
        <v>214</v>
      </c>
      <c r="C100" s="180" t="s">
        <v>215</v>
      </c>
      <c r="D100" s="172" t="s">
        <v>198</v>
      </c>
      <c r="E100" s="173">
        <v>187.97499999999999</v>
      </c>
      <c r="F100" s="174"/>
      <c r="G100" s="175">
        <f>ROUND(E100*F100,2)</f>
        <v>0</v>
      </c>
      <c r="H100" s="174"/>
      <c r="I100" s="175">
        <f>ROUND(E100*H100,2)</f>
        <v>0</v>
      </c>
      <c r="J100" s="174"/>
      <c r="K100" s="175">
        <f>ROUND(E100*J100,2)</f>
        <v>0</v>
      </c>
      <c r="L100" s="175">
        <v>21</v>
      </c>
      <c r="M100" s="175">
        <f>G100*(1+L100/100)</f>
        <v>0</v>
      </c>
      <c r="N100" s="175">
        <v>1.0000000000000001E-5</v>
      </c>
      <c r="O100" s="175">
        <f>ROUND(E100*N100,2)</f>
        <v>0</v>
      </c>
      <c r="P100" s="175">
        <v>0</v>
      </c>
      <c r="Q100" s="175">
        <f>ROUND(E100*P100,2)</f>
        <v>0</v>
      </c>
      <c r="R100" s="175" t="s">
        <v>208</v>
      </c>
      <c r="S100" s="175" t="s">
        <v>114</v>
      </c>
      <c r="T100" s="176" t="s">
        <v>115</v>
      </c>
      <c r="U100" s="160">
        <v>9.7000000000000003E-2</v>
      </c>
      <c r="V100" s="160">
        <f>ROUND(E100*U100,2)</f>
        <v>18.23</v>
      </c>
      <c r="W100" s="160"/>
      <c r="X100" s="160" t="s">
        <v>116</v>
      </c>
      <c r="Y100" s="151"/>
      <c r="Z100" s="151"/>
      <c r="AA100" s="151"/>
      <c r="AB100" s="151"/>
      <c r="AC100" s="151"/>
      <c r="AD100" s="151"/>
      <c r="AE100" s="151"/>
      <c r="AF100" s="151"/>
      <c r="AG100" s="151" t="s">
        <v>126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242" t="s">
        <v>216</v>
      </c>
      <c r="D101" s="243"/>
      <c r="E101" s="243"/>
      <c r="F101" s="243"/>
      <c r="G101" s="243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119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1" t="s">
        <v>217</v>
      </c>
      <c r="D102" s="161"/>
      <c r="E102" s="162"/>
      <c r="F102" s="160"/>
      <c r="G102" s="160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121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81" t="s">
        <v>218</v>
      </c>
      <c r="D103" s="161"/>
      <c r="E103" s="162"/>
      <c r="F103" s="160"/>
      <c r="G103" s="160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60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121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1" t="s">
        <v>219</v>
      </c>
      <c r="D104" s="161"/>
      <c r="E104" s="162">
        <v>174.37899999999999</v>
      </c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60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121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1" t="s">
        <v>220</v>
      </c>
      <c r="D105" s="161"/>
      <c r="E105" s="162">
        <v>13.596</v>
      </c>
      <c r="F105" s="160"/>
      <c r="G105" s="160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60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121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/>
      <c r="B106" s="159"/>
      <c r="C106" s="244"/>
      <c r="D106" s="245"/>
      <c r="E106" s="245"/>
      <c r="F106" s="245"/>
      <c r="G106" s="245"/>
      <c r="H106" s="160"/>
      <c r="I106" s="160"/>
      <c r="J106" s="160"/>
      <c r="K106" s="160"/>
      <c r="L106" s="160"/>
      <c r="M106" s="160"/>
      <c r="N106" s="160"/>
      <c r="O106" s="160"/>
      <c r="P106" s="160"/>
      <c r="Q106" s="160"/>
      <c r="R106" s="160"/>
      <c r="S106" s="160"/>
      <c r="T106" s="160"/>
      <c r="U106" s="160"/>
      <c r="V106" s="160"/>
      <c r="W106" s="160"/>
      <c r="X106" s="160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122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ht="22.5" outlineLevel="1" x14ac:dyDescent="0.2">
      <c r="A107" s="170">
        <v>16</v>
      </c>
      <c r="B107" s="171" t="s">
        <v>221</v>
      </c>
      <c r="C107" s="180" t="s">
        <v>222</v>
      </c>
      <c r="D107" s="172" t="s">
        <v>223</v>
      </c>
      <c r="E107" s="173">
        <v>13</v>
      </c>
      <c r="F107" s="174"/>
      <c r="G107" s="175">
        <f>ROUND(E107*F107,2)</f>
        <v>0</v>
      </c>
      <c r="H107" s="174"/>
      <c r="I107" s="175">
        <f>ROUND(E107*H107,2)</f>
        <v>0</v>
      </c>
      <c r="J107" s="174"/>
      <c r="K107" s="175">
        <f>ROUND(E107*J107,2)</f>
        <v>0</v>
      </c>
      <c r="L107" s="175">
        <v>21</v>
      </c>
      <c r="M107" s="175">
        <f>G107*(1+L107/100)</f>
        <v>0</v>
      </c>
      <c r="N107" s="175">
        <v>4.0000000000000003E-5</v>
      </c>
      <c r="O107" s="175">
        <f>ROUND(E107*N107,2)</f>
        <v>0</v>
      </c>
      <c r="P107" s="175">
        <v>0</v>
      </c>
      <c r="Q107" s="175">
        <f>ROUND(E107*P107,2)</f>
        <v>0</v>
      </c>
      <c r="R107" s="175" t="s">
        <v>208</v>
      </c>
      <c r="S107" s="175" t="s">
        <v>114</v>
      </c>
      <c r="T107" s="176" t="s">
        <v>115</v>
      </c>
      <c r="U107" s="160">
        <v>0.38</v>
      </c>
      <c r="V107" s="160">
        <f>ROUND(E107*U107,2)</f>
        <v>4.9400000000000004</v>
      </c>
      <c r="W107" s="160"/>
      <c r="X107" s="160" t="s">
        <v>116</v>
      </c>
      <c r="Y107" s="151"/>
      <c r="Z107" s="151"/>
      <c r="AA107" s="151"/>
      <c r="AB107" s="151"/>
      <c r="AC107" s="151"/>
      <c r="AD107" s="151"/>
      <c r="AE107" s="151"/>
      <c r="AF107" s="151"/>
      <c r="AG107" s="151" t="s">
        <v>117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242" t="s">
        <v>209</v>
      </c>
      <c r="D108" s="243"/>
      <c r="E108" s="243"/>
      <c r="F108" s="243"/>
      <c r="G108" s="243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60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119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1" t="s">
        <v>224</v>
      </c>
      <c r="D109" s="161"/>
      <c r="E109" s="162">
        <v>13</v>
      </c>
      <c r="F109" s="160"/>
      <c r="G109" s="160"/>
      <c r="H109" s="160"/>
      <c r="I109" s="160"/>
      <c r="J109" s="160"/>
      <c r="K109" s="160"/>
      <c r="L109" s="160"/>
      <c r="M109" s="160"/>
      <c r="N109" s="160"/>
      <c r="O109" s="160"/>
      <c r="P109" s="160"/>
      <c r="Q109" s="160"/>
      <c r="R109" s="160"/>
      <c r="S109" s="160"/>
      <c r="T109" s="160"/>
      <c r="U109" s="160"/>
      <c r="V109" s="160"/>
      <c r="W109" s="160"/>
      <c r="X109" s="160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121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244"/>
      <c r="D110" s="245"/>
      <c r="E110" s="245"/>
      <c r="F110" s="245"/>
      <c r="G110" s="245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60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122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ht="22.5" outlineLevel="1" x14ac:dyDescent="0.2">
      <c r="A111" s="170">
        <v>17</v>
      </c>
      <c r="B111" s="171" t="s">
        <v>225</v>
      </c>
      <c r="C111" s="180" t="s">
        <v>226</v>
      </c>
      <c r="D111" s="172" t="s">
        <v>223</v>
      </c>
      <c r="E111" s="173">
        <v>1</v>
      </c>
      <c r="F111" s="174"/>
      <c r="G111" s="175">
        <f>ROUND(E111*F111,2)</f>
        <v>0</v>
      </c>
      <c r="H111" s="174"/>
      <c r="I111" s="175">
        <f>ROUND(E111*H111,2)</f>
        <v>0</v>
      </c>
      <c r="J111" s="174"/>
      <c r="K111" s="175">
        <f>ROUND(E111*J111,2)</f>
        <v>0</v>
      </c>
      <c r="L111" s="175">
        <v>21</v>
      </c>
      <c r="M111" s="175">
        <f>G111*(1+L111/100)</f>
        <v>0</v>
      </c>
      <c r="N111" s="175">
        <v>3.0000000000000001E-5</v>
      </c>
      <c r="O111" s="175">
        <f>ROUND(E111*N111,2)</f>
        <v>0</v>
      </c>
      <c r="P111" s="175">
        <v>0</v>
      </c>
      <c r="Q111" s="175">
        <f>ROUND(E111*P111,2)</f>
        <v>0</v>
      </c>
      <c r="R111" s="175" t="s">
        <v>208</v>
      </c>
      <c r="S111" s="175" t="s">
        <v>114</v>
      </c>
      <c r="T111" s="176" t="s">
        <v>115</v>
      </c>
      <c r="U111" s="160">
        <v>0.24</v>
      </c>
      <c r="V111" s="160">
        <f>ROUND(E111*U111,2)</f>
        <v>0.24</v>
      </c>
      <c r="W111" s="160"/>
      <c r="X111" s="160" t="s">
        <v>116</v>
      </c>
      <c r="Y111" s="151"/>
      <c r="Z111" s="151"/>
      <c r="AA111" s="151"/>
      <c r="AB111" s="151"/>
      <c r="AC111" s="151"/>
      <c r="AD111" s="151"/>
      <c r="AE111" s="151"/>
      <c r="AF111" s="151"/>
      <c r="AG111" s="151" t="s">
        <v>227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8"/>
      <c r="B112" s="159"/>
      <c r="C112" s="242" t="s">
        <v>209</v>
      </c>
      <c r="D112" s="243"/>
      <c r="E112" s="243"/>
      <c r="F112" s="243"/>
      <c r="G112" s="243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60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119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8"/>
      <c r="B113" s="159"/>
      <c r="C113" s="181" t="s">
        <v>228</v>
      </c>
      <c r="D113" s="161"/>
      <c r="E113" s="162">
        <v>1</v>
      </c>
      <c r="F113" s="160"/>
      <c r="G113" s="160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60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121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8"/>
      <c r="B114" s="159"/>
      <c r="C114" s="244"/>
      <c r="D114" s="245"/>
      <c r="E114" s="245"/>
      <c r="F114" s="245"/>
      <c r="G114" s="245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60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122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ht="33.75" outlineLevel="1" x14ac:dyDescent="0.2">
      <c r="A115" s="170">
        <v>18</v>
      </c>
      <c r="B115" s="171" t="s">
        <v>229</v>
      </c>
      <c r="C115" s="180" t="s">
        <v>230</v>
      </c>
      <c r="D115" s="172" t="s">
        <v>231</v>
      </c>
      <c r="E115" s="173">
        <v>6</v>
      </c>
      <c r="F115" s="174"/>
      <c r="G115" s="175">
        <f>ROUND(E115*F115,2)</f>
        <v>0</v>
      </c>
      <c r="H115" s="174"/>
      <c r="I115" s="175">
        <f>ROUND(E115*H115,2)</f>
        <v>0</v>
      </c>
      <c r="J115" s="174"/>
      <c r="K115" s="175">
        <f>ROUND(E115*J115,2)</f>
        <v>0</v>
      </c>
      <c r="L115" s="175">
        <v>21</v>
      </c>
      <c r="M115" s="175">
        <f>G115*(1+L115/100)</f>
        <v>0</v>
      </c>
      <c r="N115" s="175">
        <v>1.2999999999999999E-4</v>
      </c>
      <c r="O115" s="175">
        <f>ROUND(E115*N115,2)</f>
        <v>0</v>
      </c>
      <c r="P115" s="175">
        <v>0</v>
      </c>
      <c r="Q115" s="175">
        <f>ROUND(E115*P115,2)</f>
        <v>0</v>
      </c>
      <c r="R115" s="175" t="s">
        <v>208</v>
      </c>
      <c r="S115" s="175" t="s">
        <v>114</v>
      </c>
      <c r="T115" s="176" t="s">
        <v>115</v>
      </c>
      <c r="U115" s="160">
        <v>7.5</v>
      </c>
      <c r="V115" s="160">
        <f>ROUND(E115*U115,2)</f>
        <v>45</v>
      </c>
      <c r="W115" s="160"/>
      <c r="X115" s="160" t="s">
        <v>116</v>
      </c>
      <c r="Y115" s="151"/>
      <c r="Z115" s="151"/>
      <c r="AA115" s="151"/>
      <c r="AB115" s="151"/>
      <c r="AC115" s="151"/>
      <c r="AD115" s="151"/>
      <c r="AE115" s="151"/>
      <c r="AF115" s="151"/>
      <c r="AG115" s="151" t="s">
        <v>117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8"/>
      <c r="B116" s="159"/>
      <c r="C116" s="242" t="s">
        <v>232</v>
      </c>
      <c r="D116" s="243"/>
      <c r="E116" s="243"/>
      <c r="F116" s="243"/>
      <c r="G116" s="243"/>
      <c r="H116" s="160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0"/>
      <c r="U116" s="160"/>
      <c r="V116" s="160"/>
      <c r="W116" s="160"/>
      <c r="X116" s="160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119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8"/>
      <c r="B117" s="159"/>
      <c r="C117" s="181" t="s">
        <v>233</v>
      </c>
      <c r="D117" s="161"/>
      <c r="E117" s="162">
        <v>6</v>
      </c>
      <c r="F117" s="160"/>
      <c r="G117" s="160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121</v>
      </c>
      <c r="AH117" s="151">
        <v>0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8"/>
      <c r="B118" s="159"/>
      <c r="C118" s="244"/>
      <c r="D118" s="245"/>
      <c r="E118" s="245"/>
      <c r="F118" s="245"/>
      <c r="G118" s="245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60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122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0">
        <v>19</v>
      </c>
      <c r="B119" s="171" t="s">
        <v>234</v>
      </c>
      <c r="C119" s="180" t="s">
        <v>235</v>
      </c>
      <c r="D119" s="172" t="s">
        <v>198</v>
      </c>
      <c r="E119" s="173">
        <v>182.5</v>
      </c>
      <c r="F119" s="174"/>
      <c r="G119" s="175">
        <f>ROUND(E119*F119,2)</f>
        <v>0</v>
      </c>
      <c r="H119" s="174"/>
      <c r="I119" s="175">
        <f>ROUND(E119*H119,2)</f>
        <v>0</v>
      </c>
      <c r="J119" s="174"/>
      <c r="K119" s="175">
        <f>ROUND(E119*J119,2)</f>
        <v>0</v>
      </c>
      <c r="L119" s="175">
        <v>21</v>
      </c>
      <c r="M119" s="175">
        <f>G119*(1+L119/100)</f>
        <v>0</v>
      </c>
      <c r="N119" s="175">
        <v>0</v>
      </c>
      <c r="O119" s="175">
        <f>ROUND(E119*N119,2)</f>
        <v>0</v>
      </c>
      <c r="P119" s="175">
        <v>0</v>
      </c>
      <c r="Q119" s="175">
        <f>ROUND(E119*P119,2)</f>
        <v>0</v>
      </c>
      <c r="R119" s="175" t="s">
        <v>208</v>
      </c>
      <c r="S119" s="175" t="s">
        <v>114</v>
      </c>
      <c r="T119" s="176" t="s">
        <v>115</v>
      </c>
      <c r="U119" s="160">
        <v>3.9E-2</v>
      </c>
      <c r="V119" s="160">
        <f>ROUND(E119*U119,2)</f>
        <v>7.12</v>
      </c>
      <c r="W119" s="160"/>
      <c r="X119" s="160" t="s">
        <v>116</v>
      </c>
      <c r="Y119" s="151"/>
      <c r="Z119" s="151"/>
      <c r="AA119" s="151"/>
      <c r="AB119" s="151"/>
      <c r="AC119" s="151"/>
      <c r="AD119" s="151"/>
      <c r="AE119" s="151"/>
      <c r="AF119" s="151"/>
      <c r="AG119" s="151" t="s">
        <v>117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8"/>
      <c r="B120" s="159"/>
      <c r="C120" s="181" t="s">
        <v>217</v>
      </c>
      <c r="D120" s="161"/>
      <c r="E120" s="162"/>
      <c r="F120" s="160"/>
      <c r="G120" s="160"/>
      <c r="H120" s="160"/>
      <c r="I120" s="160"/>
      <c r="J120" s="160"/>
      <c r="K120" s="160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60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121</v>
      </c>
      <c r="AH120" s="151">
        <v>0</v>
      </c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8"/>
      <c r="B121" s="159"/>
      <c r="C121" s="181" t="s">
        <v>204</v>
      </c>
      <c r="D121" s="161"/>
      <c r="E121" s="162">
        <v>169.3</v>
      </c>
      <c r="F121" s="160"/>
      <c r="G121" s="160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60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121</v>
      </c>
      <c r="AH121" s="151">
        <v>0</v>
      </c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8"/>
      <c r="B122" s="159"/>
      <c r="C122" s="181" t="s">
        <v>205</v>
      </c>
      <c r="D122" s="161"/>
      <c r="E122" s="162">
        <v>13.2</v>
      </c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121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8"/>
      <c r="B123" s="159"/>
      <c r="C123" s="244"/>
      <c r="D123" s="245"/>
      <c r="E123" s="245"/>
      <c r="F123" s="245"/>
      <c r="G123" s="245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60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122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ht="22.5" outlineLevel="1" x14ac:dyDescent="0.2">
      <c r="A124" s="170">
        <v>20</v>
      </c>
      <c r="B124" s="171" t="s">
        <v>236</v>
      </c>
      <c r="C124" s="180" t="s">
        <v>237</v>
      </c>
      <c r="D124" s="172" t="s">
        <v>223</v>
      </c>
      <c r="E124" s="173">
        <v>15</v>
      </c>
      <c r="F124" s="174"/>
      <c r="G124" s="175">
        <f>ROUND(E124*F124,2)</f>
        <v>0</v>
      </c>
      <c r="H124" s="174"/>
      <c r="I124" s="175">
        <f>ROUND(E124*H124,2)</f>
        <v>0</v>
      </c>
      <c r="J124" s="174"/>
      <c r="K124" s="175">
        <f>ROUND(E124*J124,2)</f>
        <v>0</v>
      </c>
      <c r="L124" s="175">
        <v>21</v>
      </c>
      <c r="M124" s="175">
        <f>G124*(1+L124/100)</f>
        <v>0</v>
      </c>
      <c r="N124" s="175">
        <v>3.5819999999999998E-2</v>
      </c>
      <c r="O124" s="175">
        <f>ROUND(E124*N124,2)</f>
        <v>0.54</v>
      </c>
      <c r="P124" s="175">
        <v>0</v>
      </c>
      <c r="Q124" s="175">
        <f>ROUND(E124*P124,2)</f>
        <v>0</v>
      </c>
      <c r="R124" s="175" t="s">
        <v>208</v>
      </c>
      <c r="S124" s="175" t="s">
        <v>114</v>
      </c>
      <c r="T124" s="176" t="s">
        <v>115</v>
      </c>
      <c r="U124" s="160">
        <v>3.024</v>
      </c>
      <c r="V124" s="160">
        <f>ROUND(E124*U124,2)</f>
        <v>45.36</v>
      </c>
      <c r="W124" s="160"/>
      <c r="X124" s="160" t="s">
        <v>116</v>
      </c>
      <c r="Y124" s="151"/>
      <c r="Z124" s="151"/>
      <c r="AA124" s="151"/>
      <c r="AB124" s="151"/>
      <c r="AC124" s="151"/>
      <c r="AD124" s="151"/>
      <c r="AE124" s="151"/>
      <c r="AF124" s="151"/>
      <c r="AG124" s="151" t="s">
        <v>117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8"/>
      <c r="B125" s="159"/>
      <c r="C125" s="181" t="s">
        <v>238</v>
      </c>
      <c r="D125" s="161"/>
      <c r="E125" s="162">
        <v>15</v>
      </c>
      <c r="F125" s="160"/>
      <c r="G125" s="160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60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121</v>
      </c>
      <c r="AH125" s="151">
        <v>0</v>
      </c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8"/>
      <c r="B126" s="159"/>
      <c r="C126" s="244"/>
      <c r="D126" s="245"/>
      <c r="E126" s="245"/>
      <c r="F126" s="245"/>
      <c r="G126" s="245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60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122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ht="33.75" outlineLevel="1" x14ac:dyDescent="0.2">
      <c r="A127" s="170">
        <v>21</v>
      </c>
      <c r="B127" s="171" t="s">
        <v>239</v>
      </c>
      <c r="C127" s="180" t="s">
        <v>240</v>
      </c>
      <c r="D127" s="172" t="s">
        <v>223</v>
      </c>
      <c r="E127" s="173">
        <v>6</v>
      </c>
      <c r="F127" s="174"/>
      <c r="G127" s="175">
        <f>ROUND(E127*F127,2)</f>
        <v>0</v>
      </c>
      <c r="H127" s="174"/>
      <c r="I127" s="175">
        <f>ROUND(E127*H127,2)</f>
        <v>0</v>
      </c>
      <c r="J127" s="174"/>
      <c r="K127" s="175">
        <f>ROUND(E127*J127,2)</f>
        <v>0</v>
      </c>
      <c r="L127" s="175">
        <v>21</v>
      </c>
      <c r="M127" s="175">
        <f>G127*(1+L127/100)</f>
        <v>0</v>
      </c>
      <c r="N127" s="175">
        <v>2.2089799999999999</v>
      </c>
      <c r="O127" s="175">
        <f>ROUND(E127*N127,2)</f>
        <v>13.25</v>
      </c>
      <c r="P127" s="175">
        <v>0</v>
      </c>
      <c r="Q127" s="175">
        <f>ROUND(E127*P127,2)</f>
        <v>0</v>
      </c>
      <c r="R127" s="175" t="s">
        <v>208</v>
      </c>
      <c r="S127" s="175" t="s">
        <v>114</v>
      </c>
      <c r="T127" s="176" t="s">
        <v>115</v>
      </c>
      <c r="U127" s="160">
        <v>21.292000000000002</v>
      </c>
      <c r="V127" s="160">
        <f>ROUND(E127*U127,2)</f>
        <v>127.75</v>
      </c>
      <c r="W127" s="160"/>
      <c r="X127" s="160" t="s">
        <v>116</v>
      </c>
      <c r="Y127" s="151"/>
      <c r="Z127" s="151"/>
      <c r="AA127" s="151"/>
      <c r="AB127" s="151"/>
      <c r="AC127" s="151"/>
      <c r="AD127" s="151"/>
      <c r="AE127" s="151"/>
      <c r="AF127" s="151"/>
      <c r="AG127" s="151" t="s">
        <v>126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242" t="s">
        <v>241</v>
      </c>
      <c r="D128" s="243"/>
      <c r="E128" s="243"/>
      <c r="F128" s="243"/>
      <c r="G128" s="243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60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119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8"/>
      <c r="B129" s="159"/>
      <c r="C129" s="181" t="s">
        <v>242</v>
      </c>
      <c r="D129" s="161"/>
      <c r="E129" s="162"/>
      <c r="F129" s="160"/>
      <c r="G129" s="160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60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121</v>
      </c>
      <c r="AH129" s="151">
        <v>0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8"/>
      <c r="B130" s="159"/>
      <c r="C130" s="181" t="s">
        <v>243</v>
      </c>
      <c r="D130" s="161"/>
      <c r="E130" s="162">
        <v>5</v>
      </c>
      <c r="F130" s="160"/>
      <c r="G130" s="160"/>
      <c r="H130" s="160"/>
      <c r="I130" s="160"/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60"/>
      <c r="V130" s="160"/>
      <c r="W130" s="160"/>
      <c r="X130" s="160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121</v>
      </c>
      <c r="AH130" s="151">
        <v>0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8"/>
      <c r="B131" s="159"/>
      <c r="C131" s="181" t="s">
        <v>244</v>
      </c>
      <c r="D131" s="161"/>
      <c r="E131" s="162">
        <v>1</v>
      </c>
      <c r="F131" s="160"/>
      <c r="G131" s="160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60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121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8"/>
      <c r="B132" s="159"/>
      <c r="C132" s="244"/>
      <c r="D132" s="245"/>
      <c r="E132" s="245"/>
      <c r="F132" s="245"/>
      <c r="G132" s="245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60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122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70">
        <v>22</v>
      </c>
      <c r="B133" s="171" t="s">
        <v>245</v>
      </c>
      <c r="C133" s="180" t="s">
        <v>246</v>
      </c>
      <c r="D133" s="172" t="s">
        <v>223</v>
      </c>
      <c r="E133" s="173">
        <v>6</v>
      </c>
      <c r="F133" s="174"/>
      <c r="G133" s="175">
        <f>ROUND(E133*F133,2)</f>
        <v>0</v>
      </c>
      <c r="H133" s="174"/>
      <c r="I133" s="175">
        <f>ROUND(E133*H133,2)</f>
        <v>0</v>
      </c>
      <c r="J133" s="174"/>
      <c r="K133" s="175">
        <f>ROUND(E133*J133,2)</f>
        <v>0</v>
      </c>
      <c r="L133" s="175">
        <v>21</v>
      </c>
      <c r="M133" s="175">
        <f>G133*(1+L133/100)</f>
        <v>0</v>
      </c>
      <c r="N133" s="175">
        <v>7.0200000000000002E-3</v>
      </c>
      <c r="O133" s="175">
        <f>ROUND(E133*N133,2)</f>
        <v>0.04</v>
      </c>
      <c r="P133" s="175">
        <v>0</v>
      </c>
      <c r="Q133" s="175">
        <f>ROUND(E133*P133,2)</f>
        <v>0</v>
      </c>
      <c r="R133" s="175" t="s">
        <v>208</v>
      </c>
      <c r="S133" s="175" t="s">
        <v>114</v>
      </c>
      <c r="T133" s="176" t="s">
        <v>115</v>
      </c>
      <c r="U133" s="160">
        <v>1.694</v>
      </c>
      <c r="V133" s="160">
        <f>ROUND(E133*U133,2)</f>
        <v>10.16</v>
      </c>
      <c r="W133" s="160"/>
      <c r="X133" s="160" t="s">
        <v>116</v>
      </c>
      <c r="Y133" s="151"/>
      <c r="Z133" s="151"/>
      <c r="AA133" s="151"/>
      <c r="AB133" s="151"/>
      <c r="AC133" s="151"/>
      <c r="AD133" s="151"/>
      <c r="AE133" s="151"/>
      <c r="AF133" s="151"/>
      <c r="AG133" s="151" t="s">
        <v>117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8"/>
      <c r="B134" s="159"/>
      <c r="C134" s="181" t="s">
        <v>242</v>
      </c>
      <c r="D134" s="161"/>
      <c r="E134" s="162"/>
      <c r="F134" s="160"/>
      <c r="G134" s="160"/>
      <c r="H134" s="160"/>
      <c r="I134" s="160"/>
      <c r="J134" s="160"/>
      <c r="K134" s="160"/>
      <c r="L134" s="160"/>
      <c r="M134" s="160"/>
      <c r="N134" s="160"/>
      <c r="O134" s="160"/>
      <c r="P134" s="160"/>
      <c r="Q134" s="160"/>
      <c r="R134" s="160"/>
      <c r="S134" s="160"/>
      <c r="T134" s="160"/>
      <c r="U134" s="160"/>
      <c r="V134" s="160"/>
      <c r="W134" s="160"/>
      <c r="X134" s="160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121</v>
      </c>
      <c r="AH134" s="151">
        <v>0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8"/>
      <c r="B135" s="159"/>
      <c r="C135" s="181" t="s">
        <v>247</v>
      </c>
      <c r="D135" s="161"/>
      <c r="E135" s="162">
        <v>6</v>
      </c>
      <c r="F135" s="160"/>
      <c r="G135" s="160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  <c r="R135" s="160"/>
      <c r="S135" s="160"/>
      <c r="T135" s="160"/>
      <c r="U135" s="160"/>
      <c r="V135" s="160"/>
      <c r="W135" s="160"/>
      <c r="X135" s="160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121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8"/>
      <c r="B136" s="159"/>
      <c r="C136" s="244"/>
      <c r="D136" s="245"/>
      <c r="E136" s="245"/>
      <c r="F136" s="245"/>
      <c r="G136" s="245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60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122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ht="22.5" outlineLevel="1" x14ac:dyDescent="0.2">
      <c r="A137" s="170">
        <v>23</v>
      </c>
      <c r="B137" s="171" t="s">
        <v>248</v>
      </c>
      <c r="C137" s="180" t="s">
        <v>249</v>
      </c>
      <c r="D137" s="172" t="s">
        <v>223</v>
      </c>
      <c r="E137" s="173">
        <v>32</v>
      </c>
      <c r="F137" s="174"/>
      <c r="G137" s="175">
        <f>ROUND(E137*F137,2)</f>
        <v>0</v>
      </c>
      <c r="H137" s="174"/>
      <c r="I137" s="175">
        <f>ROUND(E137*H137,2)</f>
        <v>0</v>
      </c>
      <c r="J137" s="174"/>
      <c r="K137" s="175">
        <f>ROUND(E137*J137,2)</f>
        <v>0</v>
      </c>
      <c r="L137" s="175">
        <v>21</v>
      </c>
      <c r="M137" s="175">
        <f>G137*(1+L137/100)</f>
        <v>0</v>
      </c>
      <c r="N137" s="175">
        <v>4.8000000000000001E-2</v>
      </c>
      <c r="O137" s="175">
        <f>ROUND(E137*N137,2)</f>
        <v>1.54</v>
      </c>
      <c r="P137" s="175">
        <v>0</v>
      </c>
      <c r="Q137" s="175">
        <f>ROUND(E137*P137,2)</f>
        <v>0</v>
      </c>
      <c r="R137" s="175" t="s">
        <v>191</v>
      </c>
      <c r="S137" s="175" t="s">
        <v>114</v>
      </c>
      <c r="T137" s="176" t="s">
        <v>115</v>
      </c>
      <c r="U137" s="160">
        <v>0</v>
      </c>
      <c r="V137" s="160">
        <f>ROUND(E137*U137,2)</f>
        <v>0</v>
      </c>
      <c r="W137" s="160"/>
      <c r="X137" s="160" t="s">
        <v>192</v>
      </c>
      <c r="Y137" s="151"/>
      <c r="Z137" s="151"/>
      <c r="AA137" s="151"/>
      <c r="AB137" s="151"/>
      <c r="AC137" s="151"/>
      <c r="AD137" s="151"/>
      <c r="AE137" s="151"/>
      <c r="AF137" s="151"/>
      <c r="AG137" s="151" t="s">
        <v>193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8"/>
      <c r="B138" s="159"/>
      <c r="C138" s="181" t="s">
        <v>250</v>
      </c>
      <c r="D138" s="161"/>
      <c r="E138" s="162"/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60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121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8"/>
      <c r="B139" s="159"/>
      <c r="C139" s="181" t="s">
        <v>251</v>
      </c>
      <c r="D139" s="161"/>
      <c r="E139" s="162">
        <v>32</v>
      </c>
      <c r="F139" s="160"/>
      <c r="G139" s="160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60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121</v>
      </c>
      <c r="AH139" s="151">
        <v>0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8"/>
      <c r="B140" s="159"/>
      <c r="C140" s="244"/>
      <c r="D140" s="245"/>
      <c r="E140" s="245"/>
      <c r="F140" s="245"/>
      <c r="G140" s="245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60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122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ht="22.5" outlineLevel="1" x14ac:dyDescent="0.2">
      <c r="A141" s="170">
        <v>24</v>
      </c>
      <c r="B141" s="171" t="s">
        <v>252</v>
      </c>
      <c r="C141" s="180" t="s">
        <v>253</v>
      </c>
      <c r="D141" s="172" t="s">
        <v>223</v>
      </c>
      <c r="E141" s="173">
        <v>13</v>
      </c>
      <c r="F141" s="174"/>
      <c r="G141" s="175">
        <f>ROUND(E141*F141,2)</f>
        <v>0</v>
      </c>
      <c r="H141" s="174"/>
      <c r="I141" s="175">
        <f>ROUND(E141*H141,2)</f>
        <v>0</v>
      </c>
      <c r="J141" s="174"/>
      <c r="K141" s="175">
        <f>ROUND(E141*J141,2)</f>
        <v>0</v>
      </c>
      <c r="L141" s="175">
        <v>21</v>
      </c>
      <c r="M141" s="175">
        <f>G141*(1+L141/100)</f>
        <v>0</v>
      </c>
      <c r="N141" s="175">
        <v>3.6700000000000001E-3</v>
      </c>
      <c r="O141" s="175">
        <f>ROUND(E141*N141,2)</f>
        <v>0.05</v>
      </c>
      <c r="P141" s="175">
        <v>0</v>
      </c>
      <c r="Q141" s="175">
        <f>ROUND(E141*P141,2)</f>
        <v>0</v>
      </c>
      <c r="R141" s="175" t="s">
        <v>191</v>
      </c>
      <c r="S141" s="175" t="s">
        <v>114</v>
      </c>
      <c r="T141" s="176" t="s">
        <v>115</v>
      </c>
      <c r="U141" s="160">
        <v>0</v>
      </c>
      <c r="V141" s="160">
        <f>ROUND(E141*U141,2)</f>
        <v>0</v>
      </c>
      <c r="W141" s="160"/>
      <c r="X141" s="160" t="s">
        <v>192</v>
      </c>
      <c r="Y141" s="151"/>
      <c r="Z141" s="151"/>
      <c r="AA141" s="151"/>
      <c r="AB141" s="151"/>
      <c r="AC141" s="151"/>
      <c r="AD141" s="151"/>
      <c r="AE141" s="151"/>
      <c r="AF141" s="151"/>
      <c r="AG141" s="151" t="s">
        <v>193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8"/>
      <c r="B142" s="159"/>
      <c r="C142" s="181" t="s">
        <v>224</v>
      </c>
      <c r="D142" s="161"/>
      <c r="E142" s="162">
        <v>13</v>
      </c>
      <c r="F142" s="160"/>
      <c r="G142" s="160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60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121</v>
      </c>
      <c r="AH142" s="151">
        <v>0</v>
      </c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8"/>
      <c r="B143" s="159"/>
      <c r="C143" s="244"/>
      <c r="D143" s="245"/>
      <c r="E143" s="245"/>
      <c r="F143" s="245"/>
      <c r="G143" s="245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60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122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70">
        <v>25</v>
      </c>
      <c r="B144" s="171" t="s">
        <v>254</v>
      </c>
      <c r="C144" s="180" t="s">
        <v>255</v>
      </c>
      <c r="D144" s="172" t="s">
        <v>223</v>
      </c>
      <c r="E144" s="173">
        <v>1</v>
      </c>
      <c r="F144" s="174"/>
      <c r="G144" s="175">
        <f>ROUND(E144*F144,2)</f>
        <v>0</v>
      </c>
      <c r="H144" s="174"/>
      <c r="I144" s="175">
        <f>ROUND(E144*H144,2)</f>
        <v>0</v>
      </c>
      <c r="J144" s="174"/>
      <c r="K144" s="175">
        <f>ROUND(E144*J144,2)</f>
        <v>0</v>
      </c>
      <c r="L144" s="175">
        <v>21</v>
      </c>
      <c r="M144" s="175">
        <f>G144*(1+L144/100)</f>
        <v>0</v>
      </c>
      <c r="N144" s="175">
        <v>8.0000000000000004E-4</v>
      </c>
      <c r="O144" s="175">
        <f>ROUND(E144*N144,2)</f>
        <v>0</v>
      </c>
      <c r="P144" s="175">
        <v>0</v>
      </c>
      <c r="Q144" s="175">
        <f>ROUND(E144*P144,2)</f>
        <v>0</v>
      </c>
      <c r="R144" s="175" t="s">
        <v>191</v>
      </c>
      <c r="S144" s="175" t="s">
        <v>114</v>
      </c>
      <c r="T144" s="176" t="s">
        <v>115</v>
      </c>
      <c r="U144" s="160">
        <v>0</v>
      </c>
      <c r="V144" s="160">
        <f>ROUND(E144*U144,2)</f>
        <v>0</v>
      </c>
      <c r="W144" s="160"/>
      <c r="X144" s="160" t="s">
        <v>192</v>
      </c>
      <c r="Y144" s="151"/>
      <c r="Z144" s="151"/>
      <c r="AA144" s="151"/>
      <c r="AB144" s="151"/>
      <c r="AC144" s="151"/>
      <c r="AD144" s="151"/>
      <c r="AE144" s="151"/>
      <c r="AF144" s="151"/>
      <c r="AG144" s="151" t="s">
        <v>256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8"/>
      <c r="B145" s="159"/>
      <c r="C145" s="181" t="s">
        <v>257</v>
      </c>
      <c r="D145" s="161"/>
      <c r="E145" s="162">
        <v>1</v>
      </c>
      <c r="F145" s="160"/>
      <c r="G145" s="160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60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121</v>
      </c>
      <c r="AH145" s="151">
        <v>0</v>
      </c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58"/>
      <c r="B146" s="159"/>
      <c r="C146" s="244"/>
      <c r="D146" s="245"/>
      <c r="E146" s="245"/>
      <c r="F146" s="245"/>
      <c r="G146" s="245"/>
      <c r="H146" s="160"/>
      <c r="I146" s="160"/>
      <c r="J146" s="160"/>
      <c r="K146" s="160"/>
      <c r="L146" s="160"/>
      <c r="M146" s="160"/>
      <c r="N146" s="160"/>
      <c r="O146" s="160"/>
      <c r="P146" s="160"/>
      <c r="Q146" s="160"/>
      <c r="R146" s="160"/>
      <c r="S146" s="160"/>
      <c r="T146" s="160"/>
      <c r="U146" s="160"/>
      <c r="V146" s="160"/>
      <c r="W146" s="160"/>
      <c r="X146" s="160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122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70">
        <v>26</v>
      </c>
      <c r="B147" s="171" t="s">
        <v>258</v>
      </c>
      <c r="C147" s="180" t="s">
        <v>259</v>
      </c>
      <c r="D147" s="172" t="s">
        <v>223</v>
      </c>
      <c r="E147" s="173">
        <v>6</v>
      </c>
      <c r="F147" s="174"/>
      <c r="G147" s="175">
        <f>ROUND(E147*F147,2)</f>
        <v>0</v>
      </c>
      <c r="H147" s="174"/>
      <c r="I147" s="175">
        <f>ROUND(E147*H147,2)</f>
        <v>0</v>
      </c>
      <c r="J147" s="174"/>
      <c r="K147" s="175">
        <f>ROUND(E147*J147,2)</f>
        <v>0</v>
      </c>
      <c r="L147" s="175">
        <v>21</v>
      </c>
      <c r="M147" s="175">
        <f>G147*(1+L147/100)</f>
        <v>0</v>
      </c>
      <c r="N147" s="175">
        <v>4.6739999999999997E-2</v>
      </c>
      <c r="O147" s="175">
        <f>ROUND(E147*N147,2)</f>
        <v>0.28000000000000003</v>
      </c>
      <c r="P147" s="175">
        <v>0</v>
      </c>
      <c r="Q147" s="175">
        <f>ROUND(E147*P147,2)</f>
        <v>0</v>
      </c>
      <c r="R147" s="175" t="s">
        <v>191</v>
      </c>
      <c r="S147" s="175" t="s">
        <v>114</v>
      </c>
      <c r="T147" s="176" t="s">
        <v>115</v>
      </c>
      <c r="U147" s="160">
        <v>0</v>
      </c>
      <c r="V147" s="160">
        <f>ROUND(E147*U147,2)</f>
        <v>0</v>
      </c>
      <c r="W147" s="160"/>
      <c r="X147" s="160" t="s">
        <v>192</v>
      </c>
      <c r="Y147" s="151"/>
      <c r="Z147" s="151"/>
      <c r="AA147" s="151"/>
      <c r="AB147" s="151"/>
      <c r="AC147" s="151"/>
      <c r="AD147" s="151"/>
      <c r="AE147" s="151"/>
      <c r="AF147" s="151"/>
      <c r="AG147" s="151" t="s">
        <v>193</v>
      </c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58"/>
      <c r="B148" s="159"/>
      <c r="C148" s="181" t="s">
        <v>242</v>
      </c>
      <c r="D148" s="161"/>
      <c r="E148" s="162"/>
      <c r="F148" s="160"/>
      <c r="G148" s="160"/>
      <c r="H148" s="160"/>
      <c r="I148" s="160"/>
      <c r="J148" s="160"/>
      <c r="K148" s="160"/>
      <c r="L148" s="160"/>
      <c r="M148" s="160"/>
      <c r="N148" s="160"/>
      <c r="O148" s="160"/>
      <c r="P148" s="160"/>
      <c r="Q148" s="160"/>
      <c r="R148" s="160"/>
      <c r="S148" s="160"/>
      <c r="T148" s="160"/>
      <c r="U148" s="160"/>
      <c r="V148" s="160"/>
      <c r="W148" s="160"/>
      <c r="X148" s="160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121</v>
      </c>
      <c r="AH148" s="151">
        <v>0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58"/>
      <c r="B149" s="159"/>
      <c r="C149" s="181" t="s">
        <v>247</v>
      </c>
      <c r="D149" s="161"/>
      <c r="E149" s="162">
        <v>6</v>
      </c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60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121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58"/>
      <c r="B150" s="159"/>
      <c r="C150" s="244"/>
      <c r="D150" s="245"/>
      <c r="E150" s="245"/>
      <c r="F150" s="245"/>
      <c r="G150" s="245"/>
      <c r="H150" s="160"/>
      <c r="I150" s="160"/>
      <c r="J150" s="160"/>
      <c r="K150" s="160"/>
      <c r="L150" s="160"/>
      <c r="M150" s="160"/>
      <c r="N150" s="160"/>
      <c r="O150" s="160"/>
      <c r="P150" s="160"/>
      <c r="Q150" s="160"/>
      <c r="R150" s="160"/>
      <c r="S150" s="160"/>
      <c r="T150" s="160"/>
      <c r="U150" s="160"/>
      <c r="V150" s="160"/>
      <c r="W150" s="160"/>
      <c r="X150" s="160"/>
      <c r="Y150" s="151"/>
      <c r="Z150" s="151"/>
      <c r="AA150" s="151"/>
      <c r="AB150" s="151"/>
      <c r="AC150" s="151"/>
      <c r="AD150" s="151"/>
      <c r="AE150" s="151"/>
      <c r="AF150" s="151"/>
      <c r="AG150" s="151" t="s">
        <v>122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70">
        <v>27</v>
      </c>
      <c r="B151" s="171" t="s">
        <v>260</v>
      </c>
      <c r="C151" s="180" t="s">
        <v>261</v>
      </c>
      <c r="D151" s="172" t="s">
        <v>223</v>
      </c>
      <c r="E151" s="173">
        <v>6</v>
      </c>
      <c r="F151" s="174"/>
      <c r="G151" s="175">
        <f>ROUND(E151*F151,2)</f>
        <v>0</v>
      </c>
      <c r="H151" s="174"/>
      <c r="I151" s="175">
        <f>ROUND(E151*H151,2)</f>
        <v>0</v>
      </c>
      <c r="J151" s="174"/>
      <c r="K151" s="175">
        <f>ROUND(E151*J151,2)</f>
        <v>0</v>
      </c>
      <c r="L151" s="175">
        <v>21</v>
      </c>
      <c r="M151" s="175">
        <f>G151*(1+L151/100)</f>
        <v>0</v>
      </c>
      <c r="N151" s="175">
        <v>0.08</v>
      </c>
      <c r="O151" s="175">
        <f>ROUND(E151*N151,2)</f>
        <v>0.48</v>
      </c>
      <c r="P151" s="175">
        <v>0</v>
      </c>
      <c r="Q151" s="175">
        <f>ROUND(E151*P151,2)</f>
        <v>0</v>
      </c>
      <c r="R151" s="175" t="s">
        <v>191</v>
      </c>
      <c r="S151" s="175" t="s">
        <v>114</v>
      </c>
      <c r="T151" s="176" t="s">
        <v>115</v>
      </c>
      <c r="U151" s="160">
        <v>0</v>
      </c>
      <c r="V151" s="160">
        <f>ROUND(E151*U151,2)</f>
        <v>0</v>
      </c>
      <c r="W151" s="160"/>
      <c r="X151" s="160" t="s">
        <v>192</v>
      </c>
      <c r="Y151" s="151"/>
      <c r="Z151" s="151"/>
      <c r="AA151" s="151"/>
      <c r="AB151" s="151"/>
      <c r="AC151" s="151"/>
      <c r="AD151" s="151"/>
      <c r="AE151" s="151"/>
      <c r="AF151" s="151"/>
      <c r="AG151" s="151" t="s">
        <v>262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8"/>
      <c r="B152" s="159"/>
      <c r="C152" s="181" t="s">
        <v>263</v>
      </c>
      <c r="D152" s="161"/>
      <c r="E152" s="162">
        <v>6</v>
      </c>
      <c r="F152" s="160"/>
      <c r="G152" s="160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60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121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8"/>
      <c r="B153" s="159"/>
      <c r="C153" s="244"/>
      <c r="D153" s="245"/>
      <c r="E153" s="245"/>
      <c r="F153" s="245"/>
      <c r="G153" s="245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60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122</v>
      </c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70">
        <v>28</v>
      </c>
      <c r="B154" s="171" t="s">
        <v>264</v>
      </c>
      <c r="C154" s="180" t="s">
        <v>265</v>
      </c>
      <c r="D154" s="172" t="s">
        <v>223</v>
      </c>
      <c r="E154" s="173">
        <v>12</v>
      </c>
      <c r="F154" s="174"/>
      <c r="G154" s="175">
        <f>ROUND(E154*F154,2)</f>
        <v>0</v>
      </c>
      <c r="H154" s="174"/>
      <c r="I154" s="175">
        <f>ROUND(E154*H154,2)</f>
        <v>0</v>
      </c>
      <c r="J154" s="174"/>
      <c r="K154" s="175">
        <f>ROUND(E154*J154,2)</f>
        <v>0</v>
      </c>
      <c r="L154" s="175">
        <v>21</v>
      </c>
      <c r="M154" s="175">
        <f>G154*(1+L154/100)</f>
        <v>0</v>
      </c>
      <c r="N154" s="175">
        <v>6.8000000000000005E-2</v>
      </c>
      <c r="O154" s="175">
        <f>ROUND(E154*N154,2)</f>
        <v>0.82</v>
      </c>
      <c r="P154" s="175">
        <v>0</v>
      </c>
      <c r="Q154" s="175">
        <f>ROUND(E154*P154,2)</f>
        <v>0</v>
      </c>
      <c r="R154" s="175" t="s">
        <v>191</v>
      </c>
      <c r="S154" s="175" t="s">
        <v>114</v>
      </c>
      <c r="T154" s="176" t="s">
        <v>115</v>
      </c>
      <c r="U154" s="160">
        <v>0</v>
      </c>
      <c r="V154" s="160">
        <f>ROUND(E154*U154,2)</f>
        <v>0</v>
      </c>
      <c r="W154" s="160"/>
      <c r="X154" s="160" t="s">
        <v>192</v>
      </c>
      <c r="Y154" s="151"/>
      <c r="Z154" s="151"/>
      <c r="AA154" s="151"/>
      <c r="AB154" s="151"/>
      <c r="AC154" s="151"/>
      <c r="AD154" s="151"/>
      <c r="AE154" s="151"/>
      <c r="AF154" s="151"/>
      <c r="AG154" s="151" t="s">
        <v>193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58"/>
      <c r="B155" s="159"/>
      <c r="C155" s="181" t="s">
        <v>266</v>
      </c>
      <c r="D155" s="161"/>
      <c r="E155" s="162">
        <v>12</v>
      </c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60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121</v>
      </c>
      <c r="AH155" s="151">
        <v>0</v>
      </c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58"/>
      <c r="B156" s="159"/>
      <c r="C156" s="244"/>
      <c r="D156" s="245"/>
      <c r="E156" s="245"/>
      <c r="F156" s="245"/>
      <c r="G156" s="245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  <c r="R156" s="160"/>
      <c r="S156" s="160"/>
      <c r="T156" s="160"/>
      <c r="U156" s="160"/>
      <c r="V156" s="160"/>
      <c r="W156" s="160"/>
      <c r="X156" s="160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122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ht="22.5" outlineLevel="1" x14ac:dyDescent="0.2">
      <c r="A157" s="170">
        <v>29</v>
      </c>
      <c r="B157" s="171" t="s">
        <v>267</v>
      </c>
      <c r="C157" s="180" t="s">
        <v>268</v>
      </c>
      <c r="D157" s="172" t="s">
        <v>223</v>
      </c>
      <c r="E157" s="173">
        <v>6</v>
      </c>
      <c r="F157" s="174"/>
      <c r="G157" s="175">
        <f>ROUND(E157*F157,2)</f>
        <v>0</v>
      </c>
      <c r="H157" s="174"/>
      <c r="I157" s="175">
        <f>ROUND(E157*H157,2)</f>
        <v>0</v>
      </c>
      <c r="J157" s="174"/>
      <c r="K157" s="175">
        <f>ROUND(E157*J157,2)</f>
        <v>0</v>
      </c>
      <c r="L157" s="175">
        <v>21</v>
      </c>
      <c r="M157" s="175">
        <f>G157*(1+L157/100)</f>
        <v>0</v>
      </c>
      <c r="N157" s="175">
        <v>0.505</v>
      </c>
      <c r="O157" s="175">
        <f>ROUND(E157*N157,2)</f>
        <v>3.03</v>
      </c>
      <c r="P157" s="175">
        <v>0</v>
      </c>
      <c r="Q157" s="175">
        <f>ROUND(E157*P157,2)</f>
        <v>0</v>
      </c>
      <c r="R157" s="175" t="s">
        <v>191</v>
      </c>
      <c r="S157" s="175" t="s">
        <v>114</v>
      </c>
      <c r="T157" s="176" t="s">
        <v>115</v>
      </c>
      <c r="U157" s="160">
        <v>0</v>
      </c>
      <c r="V157" s="160">
        <f>ROUND(E157*U157,2)</f>
        <v>0</v>
      </c>
      <c r="W157" s="160"/>
      <c r="X157" s="160" t="s">
        <v>192</v>
      </c>
      <c r="Y157" s="151"/>
      <c r="Z157" s="151"/>
      <c r="AA157" s="151"/>
      <c r="AB157" s="151"/>
      <c r="AC157" s="151"/>
      <c r="AD157" s="151"/>
      <c r="AE157" s="151"/>
      <c r="AF157" s="151"/>
      <c r="AG157" s="151" t="s">
        <v>193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58"/>
      <c r="B158" s="159"/>
      <c r="C158" s="181" t="s">
        <v>263</v>
      </c>
      <c r="D158" s="161"/>
      <c r="E158" s="162">
        <v>6</v>
      </c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  <c r="R158" s="160"/>
      <c r="S158" s="160"/>
      <c r="T158" s="160"/>
      <c r="U158" s="160"/>
      <c r="V158" s="160"/>
      <c r="W158" s="160"/>
      <c r="X158" s="160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121</v>
      </c>
      <c r="AH158" s="151">
        <v>0</v>
      </c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58"/>
      <c r="B159" s="159"/>
      <c r="C159" s="244"/>
      <c r="D159" s="245"/>
      <c r="E159" s="245"/>
      <c r="F159" s="245"/>
      <c r="G159" s="245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  <c r="R159" s="160"/>
      <c r="S159" s="160"/>
      <c r="T159" s="160"/>
      <c r="U159" s="160"/>
      <c r="V159" s="160"/>
      <c r="W159" s="160"/>
      <c r="X159" s="160"/>
      <c r="Y159" s="151"/>
      <c r="Z159" s="151"/>
      <c r="AA159" s="151"/>
      <c r="AB159" s="151"/>
      <c r="AC159" s="151"/>
      <c r="AD159" s="151"/>
      <c r="AE159" s="151"/>
      <c r="AF159" s="151"/>
      <c r="AG159" s="151" t="s">
        <v>122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ht="22.5" outlineLevel="1" x14ac:dyDescent="0.2">
      <c r="A160" s="170">
        <v>30</v>
      </c>
      <c r="B160" s="171" t="s">
        <v>269</v>
      </c>
      <c r="C160" s="180" t="s">
        <v>270</v>
      </c>
      <c r="D160" s="172" t="s">
        <v>223</v>
      </c>
      <c r="E160" s="173">
        <v>3</v>
      </c>
      <c r="F160" s="174"/>
      <c r="G160" s="175">
        <f>ROUND(E160*F160,2)</f>
        <v>0</v>
      </c>
      <c r="H160" s="174"/>
      <c r="I160" s="175">
        <f>ROUND(E160*H160,2)</f>
        <v>0</v>
      </c>
      <c r="J160" s="174"/>
      <c r="K160" s="175">
        <f>ROUND(E160*J160,2)</f>
        <v>0</v>
      </c>
      <c r="L160" s="175">
        <v>21</v>
      </c>
      <c r="M160" s="175">
        <f>G160*(1+L160/100)</f>
        <v>0</v>
      </c>
      <c r="N160" s="175">
        <v>0.25</v>
      </c>
      <c r="O160" s="175">
        <f>ROUND(E160*N160,2)</f>
        <v>0.75</v>
      </c>
      <c r="P160" s="175">
        <v>0</v>
      </c>
      <c r="Q160" s="175">
        <f>ROUND(E160*P160,2)</f>
        <v>0</v>
      </c>
      <c r="R160" s="175" t="s">
        <v>191</v>
      </c>
      <c r="S160" s="175" t="s">
        <v>114</v>
      </c>
      <c r="T160" s="176" t="s">
        <v>115</v>
      </c>
      <c r="U160" s="160">
        <v>0</v>
      </c>
      <c r="V160" s="160">
        <f>ROUND(E160*U160,2)</f>
        <v>0</v>
      </c>
      <c r="W160" s="160"/>
      <c r="X160" s="160" t="s">
        <v>192</v>
      </c>
      <c r="Y160" s="151"/>
      <c r="Z160" s="151"/>
      <c r="AA160" s="151"/>
      <c r="AB160" s="151"/>
      <c r="AC160" s="151"/>
      <c r="AD160" s="151"/>
      <c r="AE160" s="151"/>
      <c r="AF160" s="151"/>
      <c r="AG160" s="151" t="s">
        <v>193</v>
      </c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8"/>
      <c r="B161" s="159"/>
      <c r="C161" s="181" t="s">
        <v>271</v>
      </c>
      <c r="D161" s="161"/>
      <c r="E161" s="162">
        <v>3</v>
      </c>
      <c r="F161" s="160"/>
      <c r="G161" s="160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60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121</v>
      </c>
      <c r="AH161" s="151">
        <v>0</v>
      </c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58"/>
      <c r="B162" s="159"/>
      <c r="C162" s="244"/>
      <c r="D162" s="245"/>
      <c r="E162" s="245"/>
      <c r="F162" s="245"/>
      <c r="G162" s="245"/>
      <c r="H162" s="160"/>
      <c r="I162" s="160"/>
      <c r="J162" s="160"/>
      <c r="K162" s="160"/>
      <c r="L162" s="160"/>
      <c r="M162" s="160"/>
      <c r="N162" s="160"/>
      <c r="O162" s="160"/>
      <c r="P162" s="160"/>
      <c r="Q162" s="160"/>
      <c r="R162" s="160"/>
      <c r="S162" s="160"/>
      <c r="T162" s="160"/>
      <c r="U162" s="160"/>
      <c r="V162" s="160"/>
      <c r="W162" s="160"/>
      <c r="X162" s="160"/>
      <c r="Y162" s="151"/>
      <c r="Z162" s="151"/>
      <c r="AA162" s="151"/>
      <c r="AB162" s="151"/>
      <c r="AC162" s="151"/>
      <c r="AD162" s="151"/>
      <c r="AE162" s="151"/>
      <c r="AF162" s="151"/>
      <c r="AG162" s="151" t="s">
        <v>122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ht="22.5" outlineLevel="1" x14ac:dyDescent="0.2">
      <c r="A163" s="170">
        <v>31</v>
      </c>
      <c r="B163" s="171" t="s">
        <v>272</v>
      </c>
      <c r="C163" s="180" t="s">
        <v>273</v>
      </c>
      <c r="D163" s="172" t="s">
        <v>223</v>
      </c>
      <c r="E163" s="173">
        <v>3</v>
      </c>
      <c r="F163" s="174"/>
      <c r="G163" s="175">
        <f>ROUND(E163*F163,2)</f>
        <v>0</v>
      </c>
      <c r="H163" s="174"/>
      <c r="I163" s="175">
        <f>ROUND(E163*H163,2)</f>
        <v>0</v>
      </c>
      <c r="J163" s="174"/>
      <c r="K163" s="175">
        <f>ROUND(E163*J163,2)</f>
        <v>0</v>
      </c>
      <c r="L163" s="175">
        <v>21</v>
      </c>
      <c r="M163" s="175">
        <f>G163*(1+L163/100)</f>
        <v>0</v>
      </c>
      <c r="N163" s="175">
        <v>0.5</v>
      </c>
      <c r="O163" s="175">
        <f>ROUND(E163*N163,2)</f>
        <v>1.5</v>
      </c>
      <c r="P163" s="175">
        <v>0</v>
      </c>
      <c r="Q163" s="175">
        <f>ROUND(E163*P163,2)</f>
        <v>0</v>
      </c>
      <c r="R163" s="175" t="s">
        <v>191</v>
      </c>
      <c r="S163" s="175" t="s">
        <v>114</v>
      </c>
      <c r="T163" s="176" t="s">
        <v>115</v>
      </c>
      <c r="U163" s="160">
        <v>0</v>
      </c>
      <c r="V163" s="160">
        <f>ROUND(E163*U163,2)</f>
        <v>0</v>
      </c>
      <c r="W163" s="160"/>
      <c r="X163" s="160" t="s">
        <v>192</v>
      </c>
      <c r="Y163" s="151"/>
      <c r="Z163" s="151"/>
      <c r="AA163" s="151"/>
      <c r="AB163" s="151"/>
      <c r="AC163" s="151"/>
      <c r="AD163" s="151"/>
      <c r="AE163" s="151"/>
      <c r="AF163" s="151"/>
      <c r="AG163" s="151" t="s">
        <v>193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8"/>
      <c r="B164" s="159"/>
      <c r="C164" s="181" t="s">
        <v>271</v>
      </c>
      <c r="D164" s="161"/>
      <c r="E164" s="162">
        <v>3</v>
      </c>
      <c r="F164" s="160"/>
      <c r="G164" s="160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60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121</v>
      </c>
      <c r="AH164" s="151">
        <v>0</v>
      </c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58"/>
      <c r="B165" s="159"/>
      <c r="C165" s="244"/>
      <c r="D165" s="245"/>
      <c r="E165" s="245"/>
      <c r="F165" s="245"/>
      <c r="G165" s="245"/>
      <c r="H165" s="160"/>
      <c r="I165" s="160"/>
      <c r="J165" s="160"/>
      <c r="K165" s="160"/>
      <c r="L165" s="160"/>
      <c r="M165" s="160"/>
      <c r="N165" s="160"/>
      <c r="O165" s="160"/>
      <c r="P165" s="160"/>
      <c r="Q165" s="160"/>
      <c r="R165" s="160"/>
      <c r="S165" s="160"/>
      <c r="T165" s="160"/>
      <c r="U165" s="160"/>
      <c r="V165" s="160"/>
      <c r="W165" s="160"/>
      <c r="X165" s="160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122</v>
      </c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ht="22.5" outlineLevel="1" x14ac:dyDescent="0.2">
      <c r="A166" s="170">
        <v>32</v>
      </c>
      <c r="B166" s="171" t="s">
        <v>274</v>
      </c>
      <c r="C166" s="180" t="s">
        <v>275</v>
      </c>
      <c r="D166" s="172" t="s">
        <v>223</v>
      </c>
      <c r="E166" s="173">
        <v>9</v>
      </c>
      <c r="F166" s="174"/>
      <c r="G166" s="175">
        <f>ROUND(E166*F166,2)</f>
        <v>0</v>
      </c>
      <c r="H166" s="174"/>
      <c r="I166" s="175">
        <f>ROUND(E166*H166,2)</f>
        <v>0</v>
      </c>
      <c r="J166" s="174"/>
      <c r="K166" s="175">
        <f>ROUND(E166*J166,2)</f>
        <v>0</v>
      </c>
      <c r="L166" s="175">
        <v>21</v>
      </c>
      <c r="M166" s="175">
        <f>G166*(1+L166/100)</f>
        <v>0</v>
      </c>
      <c r="N166" s="175">
        <v>1</v>
      </c>
      <c r="O166" s="175">
        <f>ROUND(E166*N166,2)</f>
        <v>9</v>
      </c>
      <c r="P166" s="175">
        <v>0</v>
      </c>
      <c r="Q166" s="175">
        <f>ROUND(E166*P166,2)</f>
        <v>0</v>
      </c>
      <c r="R166" s="175" t="s">
        <v>191</v>
      </c>
      <c r="S166" s="175" t="s">
        <v>114</v>
      </c>
      <c r="T166" s="176" t="s">
        <v>115</v>
      </c>
      <c r="U166" s="160">
        <v>0</v>
      </c>
      <c r="V166" s="160">
        <f>ROUND(E166*U166,2)</f>
        <v>0</v>
      </c>
      <c r="W166" s="160"/>
      <c r="X166" s="160" t="s">
        <v>192</v>
      </c>
      <c r="Y166" s="151"/>
      <c r="Z166" s="151"/>
      <c r="AA166" s="151"/>
      <c r="AB166" s="151"/>
      <c r="AC166" s="151"/>
      <c r="AD166" s="151"/>
      <c r="AE166" s="151"/>
      <c r="AF166" s="151"/>
      <c r="AG166" s="151" t="s">
        <v>256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8"/>
      <c r="B167" s="159"/>
      <c r="C167" s="181" t="s">
        <v>276</v>
      </c>
      <c r="D167" s="161"/>
      <c r="E167" s="162">
        <v>9</v>
      </c>
      <c r="F167" s="160"/>
      <c r="G167" s="160"/>
      <c r="H167" s="160"/>
      <c r="I167" s="160"/>
      <c r="J167" s="160"/>
      <c r="K167" s="160"/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  <c r="W167" s="160"/>
      <c r="X167" s="160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121</v>
      </c>
      <c r="AH167" s="151">
        <v>0</v>
      </c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58"/>
      <c r="B168" s="159"/>
      <c r="C168" s="244"/>
      <c r="D168" s="245"/>
      <c r="E168" s="245"/>
      <c r="F168" s="245"/>
      <c r="G168" s="245"/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  <c r="W168" s="160"/>
      <c r="X168" s="160"/>
      <c r="Y168" s="151"/>
      <c r="Z168" s="151"/>
      <c r="AA168" s="151"/>
      <c r="AB168" s="151"/>
      <c r="AC168" s="151"/>
      <c r="AD168" s="151"/>
      <c r="AE168" s="151"/>
      <c r="AF168" s="151"/>
      <c r="AG168" s="151" t="s">
        <v>122</v>
      </c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ht="22.5" outlineLevel="1" x14ac:dyDescent="0.2">
      <c r="A169" s="170">
        <v>33</v>
      </c>
      <c r="B169" s="171" t="s">
        <v>277</v>
      </c>
      <c r="C169" s="180" t="s">
        <v>278</v>
      </c>
      <c r="D169" s="172" t="s">
        <v>223</v>
      </c>
      <c r="E169" s="173">
        <v>6</v>
      </c>
      <c r="F169" s="174"/>
      <c r="G169" s="175">
        <f>ROUND(E169*F169,2)</f>
        <v>0</v>
      </c>
      <c r="H169" s="174"/>
      <c r="I169" s="175">
        <f>ROUND(E169*H169,2)</f>
        <v>0</v>
      </c>
      <c r="J169" s="174"/>
      <c r="K169" s="175">
        <f>ROUND(E169*J169,2)</f>
        <v>0</v>
      </c>
      <c r="L169" s="175">
        <v>21</v>
      </c>
      <c r="M169" s="175">
        <f>G169*(1+L169/100)</f>
        <v>0</v>
      </c>
      <c r="N169" s="175">
        <v>1.6</v>
      </c>
      <c r="O169" s="175">
        <f>ROUND(E169*N169,2)</f>
        <v>9.6</v>
      </c>
      <c r="P169" s="175">
        <v>0</v>
      </c>
      <c r="Q169" s="175">
        <f>ROUND(E169*P169,2)</f>
        <v>0</v>
      </c>
      <c r="R169" s="175" t="s">
        <v>191</v>
      </c>
      <c r="S169" s="175" t="s">
        <v>114</v>
      </c>
      <c r="T169" s="176" t="s">
        <v>115</v>
      </c>
      <c r="U169" s="160">
        <v>0</v>
      </c>
      <c r="V169" s="160">
        <f>ROUND(E169*U169,2)</f>
        <v>0</v>
      </c>
      <c r="W169" s="160"/>
      <c r="X169" s="160" t="s">
        <v>192</v>
      </c>
      <c r="Y169" s="151"/>
      <c r="Z169" s="151"/>
      <c r="AA169" s="151"/>
      <c r="AB169" s="151"/>
      <c r="AC169" s="151"/>
      <c r="AD169" s="151"/>
      <c r="AE169" s="151"/>
      <c r="AF169" s="151"/>
      <c r="AG169" s="151" t="s">
        <v>193</v>
      </c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58"/>
      <c r="B170" s="159"/>
      <c r="C170" s="181" t="s">
        <v>242</v>
      </c>
      <c r="D170" s="161"/>
      <c r="E170" s="162"/>
      <c r="F170" s="160"/>
      <c r="G170" s="160"/>
      <c r="H170" s="160"/>
      <c r="I170" s="160"/>
      <c r="J170" s="160"/>
      <c r="K170" s="160"/>
      <c r="L170" s="160"/>
      <c r="M170" s="160"/>
      <c r="N170" s="160"/>
      <c r="O170" s="160"/>
      <c r="P170" s="160"/>
      <c r="Q170" s="160"/>
      <c r="R170" s="160"/>
      <c r="S170" s="160"/>
      <c r="T170" s="160"/>
      <c r="U170" s="160"/>
      <c r="V170" s="160"/>
      <c r="W170" s="160"/>
      <c r="X170" s="160"/>
      <c r="Y170" s="151"/>
      <c r="Z170" s="151"/>
      <c r="AA170" s="151"/>
      <c r="AB170" s="151"/>
      <c r="AC170" s="151"/>
      <c r="AD170" s="151"/>
      <c r="AE170" s="151"/>
      <c r="AF170" s="151"/>
      <c r="AG170" s="151" t="s">
        <v>121</v>
      </c>
      <c r="AH170" s="151">
        <v>0</v>
      </c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58"/>
      <c r="B171" s="159"/>
      <c r="C171" s="181" t="s">
        <v>243</v>
      </c>
      <c r="D171" s="161"/>
      <c r="E171" s="162">
        <v>5</v>
      </c>
      <c r="F171" s="160"/>
      <c r="G171" s="160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60"/>
      <c r="Y171" s="151"/>
      <c r="Z171" s="151"/>
      <c r="AA171" s="151"/>
      <c r="AB171" s="151"/>
      <c r="AC171" s="151"/>
      <c r="AD171" s="151"/>
      <c r="AE171" s="151"/>
      <c r="AF171" s="151"/>
      <c r="AG171" s="151" t="s">
        <v>121</v>
      </c>
      <c r="AH171" s="151">
        <v>0</v>
      </c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8"/>
      <c r="B172" s="159"/>
      <c r="C172" s="181" t="s">
        <v>244</v>
      </c>
      <c r="D172" s="161"/>
      <c r="E172" s="162">
        <v>1</v>
      </c>
      <c r="F172" s="160"/>
      <c r="G172" s="160"/>
      <c r="H172" s="160"/>
      <c r="I172" s="160"/>
      <c r="J172" s="160"/>
      <c r="K172" s="160"/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  <c r="W172" s="160"/>
      <c r="X172" s="160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121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58"/>
      <c r="B173" s="159"/>
      <c r="C173" s="244"/>
      <c r="D173" s="245"/>
      <c r="E173" s="245"/>
      <c r="F173" s="245"/>
      <c r="G173" s="245"/>
      <c r="H173" s="160"/>
      <c r="I173" s="160"/>
      <c r="J173" s="160"/>
      <c r="K173" s="160"/>
      <c r="L173" s="160"/>
      <c r="M173" s="160"/>
      <c r="N173" s="160"/>
      <c r="O173" s="160"/>
      <c r="P173" s="160"/>
      <c r="Q173" s="160"/>
      <c r="R173" s="160"/>
      <c r="S173" s="160"/>
      <c r="T173" s="160"/>
      <c r="U173" s="160"/>
      <c r="V173" s="160"/>
      <c r="W173" s="160"/>
      <c r="X173" s="160"/>
      <c r="Y173" s="151"/>
      <c r="Z173" s="151"/>
      <c r="AA173" s="151"/>
      <c r="AB173" s="151"/>
      <c r="AC173" s="151"/>
      <c r="AD173" s="151"/>
      <c r="AE173" s="151"/>
      <c r="AF173" s="151"/>
      <c r="AG173" s="151" t="s">
        <v>122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x14ac:dyDescent="0.2">
      <c r="A174" s="164" t="s">
        <v>108</v>
      </c>
      <c r="B174" s="165" t="s">
        <v>71</v>
      </c>
      <c r="C174" s="179" t="s">
        <v>72</v>
      </c>
      <c r="D174" s="166"/>
      <c r="E174" s="167"/>
      <c r="F174" s="168"/>
      <c r="G174" s="168">
        <f>SUMIF(AG175:AG177,"&lt;&gt;NOR",G175:G177)</f>
        <v>0</v>
      </c>
      <c r="H174" s="168"/>
      <c r="I174" s="168">
        <f>SUM(I175:I177)</f>
        <v>0</v>
      </c>
      <c r="J174" s="168"/>
      <c r="K174" s="168">
        <f>SUM(K175:K177)</f>
        <v>0</v>
      </c>
      <c r="L174" s="168"/>
      <c r="M174" s="168">
        <f>SUM(M175:M177)</f>
        <v>0</v>
      </c>
      <c r="N174" s="168"/>
      <c r="O174" s="168">
        <f>SUM(O175:O177)</f>
        <v>0</v>
      </c>
      <c r="P174" s="168"/>
      <c r="Q174" s="168">
        <f>SUM(Q175:Q177)</f>
        <v>0</v>
      </c>
      <c r="R174" s="168"/>
      <c r="S174" s="168"/>
      <c r="T174" s="169"/>
      <c r="U174" s="163"/>
      <c r="V174" s="163">
        <f>SUM(V175:V177)</f>
        <v>0</v>
      </c>
      <c r="W174" s="163"/>
      <c r="X174" s="163"/>
      <c r="AG174" t="s">
        <v>109</v>
      </c>
    </row>
    <row r="175" spans="1:60" outlineLevel="1" x14ac:dyDescent="0.2">
      <c r="A175" s="170">
        <v>34</v>
      </c>
      <c r="B175" s="171" t="s">
        <v>279</v>
      </c>
      <c r="C175" s="180" t="s">
        <v>280</v>
      </c>
      <c r="D175" s="172" t="s">
        <v>281</v>
      </c>
      <c r="E175" s="173">
        <v>1</v>
      </c>
      <c r="F175" s="174"/>
      <c r="G175" s="175">
        <f>ROUND(E175*F175,2)</f>
        <v>0</v>
      </c>
      <c r="H175" s="174"/>
      <c r="I175" s="175">
        <f>ROUND(E175*H175,2)</f>
        <v>0</v>
      </c>
      <c r="J175" s="174"/>
      <c r="K175" s="175">
        <f>ROUND(E175*J175,2)</f>
        <v>0</v>
      </c>
      <c r="L175" s="175">
        <v>21</v>
      </c>
      <c r="M175" s="175">
        <f>G175*(1+L175/100)</f>
        <v>0</v>
      </c>
      <c r="N175" s="175">
        <v>0</v>
      </c>
      <c r="O175" s="175">
        <f>ROUND(E175*N175,2)</f>
        <v>0</v>
      </c>
      <c r="P175" s="175">
        <v>0</v>
      </c>
      <c r="Q175" s="175">
        <f>ROUND(E175*P175,2)</f>
        <v>0</v>
      </c>
      <c r="R175" s="175"/>
      <c r="S175" s="175" t="s">
        <v>282</v>
      </c>
      <c r="T175" s="176" t="s">
        <v>283</v>
      </c>
      <c r="U175" s="160">
        <v>0</v>
      </c>
      <c r="V175" s="160">
        <f>ROUND(E175*U175,2)</f>
        <v>0</v>
      </c>
      <c r="W175" s="160"/>
      <c r="X175" s="160" t="s">
        <v>200</v>
      </c>
      <c r="Y175" s="151"/>
      <c r="Z175" s="151"/>
      <c r="AA175" s="151"/>
      <c r="AB175" s="151"/>
      <c r="AC175" s="151"/>
      <c r="AD175" s="151"/>
      <c r="AE175" s="151"/>
      <c r="AF175" s="151"/>
      <c r="AG175" s="151" t="s">
        <v>201</v>
      </c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ht="22.5" outlineLevel="1" x14ac:dyDescent="0.2">
      <c r="A176" s="158"/>
      <c r="B176" s="159"/>
      <c r="C176" s="255" t="s">
        <v>284</v>
      </c>
      <c r="D176" s="256"/>
      <c r="E176" s="256"/>
      <c r="F176" s="256"/>
      <c r="G176" s="256"/>
      <c r="H176" s="160"/>
      <c r="I176" s="160"/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60"/>
      <c r="X176" s="160"/>
      <c r="Y176" s="151"/>
      <c r="Z176" s="151"/>
      <c r="AA176" s="151"/>
      <c r="AB176" s="151"/>
      <c r="AC176" s="151"/>
      <c r="AD176" s="151"/>
      <c r="AE176" s="151"/>
      <c r="AF176" s="151"/>
      <c r="AG176" s="151" t="s">
        <v>172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77" t="str">
        <f>C176</f>
        <v>Položka obsahuje kompletní práci a materiál pro napojení nové šachty na stávající potrubí kanalizace včetně osazení a izolace spoje potrubí s šachtou.</v>
      </c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58"/>
      <c r="B177" s="159"/>
      <c r="C177" s="244"/>
      <c r="D177" s="245"/>
      <c r="E177" s="245"/>
      <c r="F177" s="245"/>
      <c r="G177" s="245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60"/>
      <c r="Y177" s="151"/>
      <c r="Z177" s="151"/>
      <c r="AA177" s="151"/>
      <c r="AB177" s="151"/>
      <c r="AC177" s="151"/>
      <c r="AD177" s="151"/>
      <c r="AE177" s="151"/>
      <c r="AF177" s="151"/>
      <c r="AG177" s="151" t="s">
        <v>122</v>
      </c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x14ac:dyDescent="0.2">
      <c r="A178" s="164" t="s">
        <v>108</v>
      </c>
      <c r="B178" s="165" t="s">
        <v>75</v>
      </c>
      <c r="C178" s="179" t="s">
        <v>76</v>
      </c>
      <c r="D178" s="166"/>
      <c r="E178" s="167"/>
      <c r="F178" s="168"/>
      <c r="G178" s="168">
        <f>SUMIF(AG179:AG182,"&lt;&gt;NOR",G179:G182)</f>
        <v>0</v>
      </c>
      <c r="H178" s="168"/>
      <c r="I178" s="168">
        <f>SUM(I179:I182)</f>
        <v>0</v>
      </c>
      <c r="J178" s="168"/>
      <c r="K178" s="168">
        <f>SUM(K179:K182)</f>
        <v>0</v>
      </c>
      <c r="L178" s="168"/>
      <c r="M178" s="168">
        <f>SUM(M179:M182)</f>
        <v>0</v>
      </c>
      <c r="N178" s="168"/>
      <c r="O178" s="168">
        <f>SUM(O179:O182)</f>
        <v>0</v>
      </c>
      <c r="P178" s="168"/>
      <c r="Q178" s="168">
        <f>SUM(Q179:Q182)</f>
        <v>0</v>
      </c>
      <c r="R178" s="168"/>
      <c r="S178" s="168"/>
      <c r="T178" s="169"/>
      <c r="U178" s="163"/>
      <c r="V178" s="163">
        <f>SUM(V179:V182)</f>
        <v>60.06</v>
      </c>
      <c r="W178" s="163"/>
      <c r="X178" s="163"/>
      <c r="AG178" t="s">
        <v>109</v>
      </c>
    </row>
    <row r="179" spans="1:60" ht="22.5" outlineLevel="1" x14ac:dyDescent="0.2">
      <c r="A179" s="170">
        <v>35</v>
      </c>
      <c r="B179" s="171" t="s">
        <v>285</v>
      </c>
      <c r="C179" s="180" t="s">
        <v>286</v>
      </c>
      <c r="D179" s="172" t="s">
        <v>190</v>
      </c>
      <c r="E179" s="173">
        <v>283.95809000000003</v>
      </c>
      <c r="F179" s="174"/>
      <c r="G179" s="175">
        <f>ROUND(E179*F179,2)</f>
        <v>0</v>
      </c>
      <c r="H179" s="174"/>
      <c r="I179" s="175">
        <f>ROUND(E179*H179,2)</f>
        <v>0</v>
      </c>
      <c r="J179" s="174"/>
      <c r="K179" s="175">
        <f>ROUND(E179*J179,2)</f>
        <v>0</v>
      </c>
      <c r="L179" s="175">
        <v>21</v>
      </c>
      <c r="M179" s="175">
        <f>G179*(1+L179/100)</f>
        <v>0</v>
      </c>
      <c r="N179" s="175">
        <v>0</v>
      </c>
      <c r="O179" s="175">
        <f>ROUND(E179*N179,2)</f>
        <v>0</v>
      </c>
      <c r="P179" s="175">
        <v>0</v>
      </c>
      <c r="Q179" s="175">
        <f>ROUND(E179*P179,2)</f>
        <v>0</v>
      </c>
      <c r="R179" s="175" t="s">
        <v>208</v>
      </c>
      <c r="S179" s="175" t="s">
        <v>114</v>
      </c>
      <c r="T179" s="176" t="s">
        <v>115</v>
      </c>
      <c r="U179" s="160">
        <v>0.21149999999999999</v>
      </c>
      <c r="V179" s="160">
        <f>ROUND(E179*U179,2)</f>
        <v>60.06</v>
      </c>
      <c r="W179" s="160"/>
      <c r="X179" s="160" t="s">
        <v>287</v>
      </c>
      <c r="Y179" s="151"/>
      <c r="Z179" s="151"/>
      <c r="AA179" s="151"/>
      <c r="AB179" s="151"/>
      <c r="AC179" s="151"/>
      <c r="AD179" s="151"/>
      <c r="AE179" s="151"/>
      <c r="AF179" s="151"/>
      <c r="AG179" s="151" t="s">
        <v>288</v>
      </c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58"/>
      <c r="B180" s="159"/>
      <c r="C180" s="242" t="s">
        <v>289</v>
      </c>
      <c r="D180" s="243"/>
      <c r="E180" s="243"/>
      <c r="F180" s="243"/>
      <c r="G180" s="243"/>
      <c r="H180" s="160"/>
      <c r="I180" s="160"/>
      <c r="J180" s="160"/>
      <c r="K180" s="160"/>
      <c r="L180" s="160"/>
      <c r="M180" s="160"/>
      <c r="N180" s="160"/>
      <c r="O180" s="160"/>
      <c r="P180" s="160"/>
      <c r="Q180" s="160"/>
      <c r="R180" s="160"/>
      <c r="S180" s="160"/>
      <c r="T180" s="160"/>
      <c r="U180" s="160"/>
      <c r="V180" s="160"/>
      <c r="W180" s="160"/>
      <c r="X180" s="160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119</v>
      </c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58"/>
      <c r="B181" s="159"/>
      <c r="C181" s="253" t="s">
        <v>290</v>
      </c>
      <c r="D181" s="254"/>
      <c r="E181" s="254"/>
      <c r="F181" s="254"/>
      <c r="G181" s="254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60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172</v>
      </c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58"/>
      <c r="B182" s="159"/>
      <c r="C182" s="244"/>
      <c r="D182" s="245"/>
      <c r="E182" s="245"/>
      <c r="F182" s="245"/>
      <c r="G182" s="245"/>
      <c r="H182" s="160"/>
      <c r="I182" s="160"/>
      <c r="J182" s="160"/>
      <c r="K182" s="160"/>
      <c r="L182" s="160"/>
      <c r="M182" s="160"/>
      <c r="N182" s="160"/>
      <c r="O182" s="160"/>
      <c r="P182" s="160"/>
      <c r="Q182" s="160"/>
      <c r="R182" s="160"/>
      <c r="S182" s="160"/>
      <c r="T182" s="160"/>
      <c r="U182" s="160"/>
      <c r="V182" s="160"/>
      <c r="W182" s="160"/>
      <c r="X182" s="160"/>
      <c r="Y182" s="151"/>
      <c r="Z182" s="151"/>
      <c r="AA182" s="151"/>
      <c r="AB182" s="151"/>
      <c r="AC182" s="151"/>
      <c r="AD182" s="151"/>
      <c r="AE182" s="151"/>
      <c r="AF182" s="151"/>
      <c r="AG182" s="151" t="s">
        <v>122</v>
      </c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x14ac:dyDescent="0.2">
      <c r="A183" s="3"/>
      <c r="B183" s="4"/>
      <c r="C183" s="182"/>
      <c r="D183" s="6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AE183">
        <v>15</v>
      </c>
      <c r="AF183">
        <v>21</v>
      </c>
      <c r="AG183" t="s">
        <v>95</v>
      </c>
    </row>
    <row r="184" spans="1:60" x14ac:dyDescent="0.2">
      <c r="A184" s="154"/>
      <c r="B184" s="155" t="s">
        <v>29</v>
      </c>
      <c r="C184" s="183"/>
      <c r="D184" s="156"/>
      <c r="E184" s="157"/>
      <c r="F184" s="157"/>
      <c r="G184" s="178">
        <f>G8+G82+G89+G99+G174+G178</f>
        <v>0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AE184">
        <f>SUMIF(L7:L182,AE183,G7:G182)</f>
        <v>0</v>
      </c>
      <c r="AF184">
        <f>SUMIF(L7:L182,AF183,G7:G182)</f>
        <v>0</v>
      </c>
      <c r="AG184" t="s">
        <v>291</v>
      </c>
    </row>
    <row r="185" spans="1:60" x14ac:dyDescent="0.2">
      <c r="A185" s="241" t="s">
        <v>292</v>
      </c>
      <c r="B185" s="241"/>
      <c r="C185" s="182"/>
      <c r="D185" s="6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60" x14ac:dyDescent="0.2">
      <c r="A186" s="3"/>
      <c r="B186" s="4" t="s">
        <v>293</v>
      </c>
      <c r="C186" s="182" t="s">
        <v>294</v>
      </c>
      <c r="D186" s="6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AG186" t="s">
        <v>295</v>
      </c>
    </row>
    <row r="187" spans="1:60" x14ac:dyDescent="0.2">
      <c r="A187" s="3"/>
      <c r="B187" s="4" t="s">
        <v>296</v>
      </c>
      <c r="C187" s="182" t="s">
        <v>297</v>
      </c>
      <c r="D187" s="6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AG187" t="s">
        <v>298</v>
      </c>
    </row>
    <row r="188" spans="1:60" x14ac:dyDescent="0.2">
      <c r="A188" s="3"/>
      <c r="B188" s="4"/>
      <c r="C188" s="182" t="s">
        <v>138</v>
      </c>
      <c r="D188" s="6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AG188" t="s">
        <v>299</v>
      </c>
    </row>
    <row r="189" spans="1:60" x14ac:dyDescent="0.2">
      <c r="A189" s="3"/>
      <c r="B189" s="4"/>
      <c r="C189" s="182"/>
      <c r="D189" s="6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60" x14ac:dyDescent="0.2">
      <c r="C190" s="184"/>
      <c r="D190" s="10"/>
      <c r="AG190" t="s">
        <v>300</v>
      </c>
    </row>
    <row r="191" spans="1:60" x14ac:dyDescent="0.2">
      <c r="D191" s="10"/>
    </row>
    <row r="192" spans="1:60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</sheetData>
  <mergeCells count="59">
    <mergeCell ref="C176:G176"/>
    <mergeCell ref="C177:G177"/>
    <mergeCell ref="C180:G180"/>
    <mergeCell ref="C181:G181"/>
    <mergeCell ref="C182:G182"/>
    <mergeCell ref="C173:G173"/>
    <mergeCell ref="C136:G136"/>
    <mergeCell ref="C140:G140"/>
    <mergeCell ref="C143:G143"/>
    <mergeCell ref="C146:G146"/>
    <mergeCell ref="C150:G150"/>
    <mergeCell ref="C153:G153"/>
    <mergeCell ref="C156:G156"/>
    <mergeCell ref="C159:G159"/>
    <mergeCell ref="C162:G162"/>
    <mergeCell ref="C165:G165"/>
    <mergeCell ref="C168:G168"/>
    <mergeCell ref="C81:G81"/>
    <mergeCell ref="C84:G84"/>
    <mergeCell ref="C88:G88"/>
    <mergeCell ref="C91:G91"/>
    <mergeCell ref="C132:G132"/>
    <mergeCell ref="C101:G101"/>
    <mergeCell ref="C106:G106"/>
    <mergeCell ref="C108:G108"/>
    <mergeCell ref="C110:G110"/>
    <mergeCell ref="C112:G112"/>
    <mergeCell ref="C114:G114"/>
    <mergeCell ref="C116:G116"/>
    <mergeCell ref="C118:G118"/>
    <mergeCell ref="C123:G123"/>
    <mergeCell ref="C126:G126"/>
    <mergeCell ref="C128:G128"/>
    <mergeCell ref="C53:G53"/>
    <mergeCell ref="C64:G64"/>
    <mergeCell ref="C66:G66"/>
    <mergeCell ref="C74:G74"/>
    <mergeCell ref="C77:G77"/>
    <mergeCell ref="A1:G1"/>
    <mergeCell ref="C2:G2"/>
    <mergeCell ref="C3:G3"/>
    <mergeCell ref="C4:G4"/>
    <mergeCell ref="C44:G44"/>
    <mergeCell ref="A185:B185"/>
    <mergeCell ref="C10:G10"/>
    <mergeCell ref="C12:G12"/>
    <mergeCell ref="C14:G14"/>
    <mergeCell ref="C16:G16"/>
    <mergeCell ref="C18:G18"/>
    <mergeCell ref="C47:G47"/>
    <mergeCell ref="C27:G27"/>
    <mergeCell ref="C29:G29"/>
    <mergeCell ref="C31:G31"/>
    <mergeCell ref="C33:G33"/>
    <mergeCell ref="C36:G36"/>
    <mergeCell ref="C38:G38"/>
    <mergeCell ref="C98:G98"/>
    <mergeCell ref="C50:G50"/>
    <mergeCell ref="C52:G52"/>
  </mergeCells>
  <pageMargins left="0.59055118110236204" right="0.196850393700787" top="0.75" bottom="0.75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6" t="s">
        <v>81</v>
      </c>
      <c r="B1" s="246"/>
      <c r="C1" s="246"/>
      <c r="D1" s="246"/>
      <c r="E1" s="246"/>
      <c r="F1" s="246"/>
      <c r="G1" s="246"/>
      <c r="AG1" t="s">
        <v>82</v>
      </c>
    </row>
    <row r="2" spans="1:60" ht="24.95" customHeight="1" x14ac:dyDescent="0.2">
      <c r="A2" s="143" t="s">
        <v>7</v>
      </c>
      <c r="B2" s="49" t="s">
        <v>43</v>
      </c>
      <c r="C2" s="247" t="s">
        <v>44</v>
      </c>
      <c r="D2" s="248"/>
      <c r="E2" s="248"/>
      <c r="F2" s="248"/>
      <c r="G2" s="249"/>
      <c r="AG2" t="s">
        <v>83</v>
      </c>
    </row>
    <row r="3" spans="1:60" ht="24.95" customHeight="1" x14ac:dyDescent="0.2">
      <c r="A3" s="143" t="s">
        <v>8</v>
      </c>
      <c r="B3" s="49" t="s">
        <v>47</v>
      </c>
      <c r="C3" s="247" t="s">
        <v>48</v>
      </c>
      <c r="D3" s="248"/>
      <c r="E3" s="248"/>
      <c r="F3" s="248"/>
      <c r="G3" s="249"/>
      <c r="AC3" s="125" t="s">
        <v>84</v>
      </c>
      <c r="AG3" t="s">
        <v>85</v>
      </c>
    </row>
    <row r="4" spans="1:60" ht="24.95" customHeight="1" x14ac:dyDescent="0.2">
      <c r="A4" s="144" t="s">
        <v>9</v>
      </c>
      <c r="B4" s="145" t="s">
        <v>50</v>
      </c>
      <c r="C4" s="250" t="s">
        <v>487</v>
      </c>
      <c r="D4" s="251"/>
      <c r="E4" s="251"/>
      <c r="F4" s="251"/>
      <c r="G4" s="252"/>
      <c r="AG4" t="s">
        <v>86</v>
      </c>
    </row>
    <row r="5" spans="1:60" x14ac:dyDescent="0.2">
      <c r="D5" s="10"/>
    </row>
    <row r="6" spans="1:60" ht="38.25" x14ac:dyDescent="0.2">
      <c r="A6" s="147" t="s">
        <v>87</v>
      </c>
      <c r="B6" s="149" t="s">
        <v>88</v>
      </c>
      <c r="C6" s="149" t="s">
        <v>89</v>
      </c>
      <c r="D6" s="148" t="s">
        <v>90</v>
      </c>
      <c r="E6" s="147" t="s">
        <v>91</v>
      </c>
      <c r="F6" s="146" t="s">
        <v>92</v>
      </c>
      <c r="G6" s="147" t="s">
        <v>29</v>
      </c>
      <c r="H6" s="150" t="s">
        <v>30</v>
      </c>
      <c r="I6" s="150" t="s">
        <v>93</v>
      </c>
      <c r="J6" s="150" t="s">
        <v>31</v>
      </c>
      <c r="K6" s="150" t="s">
        <v>94</v>
      </c>
      <c r="L6" s="150" t="s">
        <v>95</v>
      </c>
      <c r="M6" s="150" t="s">
        <v>96</v>
      </c>
      <c r="N6" s="150" t="s">
        <v>97</v>
      </c>
      <c r="O6" s="150" t="s">
        <v>98</v>
      </c>
      <c r="P6" s="150" t="s">
        <v>99</v>
      </c>
      <c r="Q6" s="150" t="s">
        <v>100</v>
      </c>
      <c r="R6" s="150" t="s">
        <v>101</v>
      </c>
      <c r="S6" s="150" t="s">
        <v>102</v>
      </c>
      <c r="T6" s="150" t="s">
        <v>103</v>
      </c>
      <c r="U6" s="150" t="s">
        <v>104</v>
      </c>
      <c r="V6" s="150" t="s">
        <v>105</v>
      </c>
      <c r="W6" s="150" t="s">
        <v>106</v>
      </c>
      <c r="X6" s="150" t="s">
        <v>107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4" t="s">
        <v>108</v>
      </c>
      <c r="B8" s="165" t="s">
        <v>61</v>
      </c>
      <c r="C8" s="179" t="s">
        <v>62</v>
      </c>
      <c r="D8" s="166"/>
      <c r="E8" s="167"/>
      <c r="F8" s="168"/>
      <c r="G8" s="168">
        <f>SUMIF(AG9:AG18,"&lt;&gt;NOR",G9:G18)</f>
        <v>0</v>
      </c>
      <c r="H8" s="168"/>
      <c r="I8" s="168">
        <f>SUM(I9:I18)</f>
        <v>0</v>
      </c>
      <c r="J8" s="168"/>
      <c r="K8" s="168">
        <f>SUM(K9:K18)</f>
        <v>0</v>
      </c>
      <c r="L8" s="168"/>
      <c r="M8" s="168">
        <f>SUM(M9:M18)</f>
        <v>0</v>
      </c>
      <c r="N8" s="168"/>
      <c r="O8" s="168">
        <f>SUM(O9:O18)</f>
        <v>0.31</v>
      </c>
      <c r="P8" s="168"/>
      <c r="Q8" s="168">
        <f>SUM(Q9:Q18)</f>
        <v>0</v>
      </c>
      <c r="R8" s="168"/>
      <c r="S8" s="168"/>
      <c r="T8" s="169"/>
      <c r="U8" s="163"/>
      <c r="V8" s="163">
        <f>SUM(V9:V18)</f>
        <v>287.26</v>
      </c>
      <c r="W8" s="163"/>
      <c r="X8" s="163"/>
      <c r="AG8" t="s">
        <v>109</v>
      </c>
    </row>
    <row r="9" spans="1:60" ht="22.5" outlineLevel="1" x14ac:dyDescent="0.2">
      <c r="A9" s="170">
        <v>1</v>
      </c>
      <c r="B9" s="171" t="s">
        <v>144</v>
      </c>
      <c r="C9" s="180" t="s">
        <v>145</v>
      </c>
      <c r="D9" s="172" t="s">
        <v>146</v>
      </c>
      <c r="E9" s="173">
        <v>356.4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8.5999999999999998E-4</v>
      </c>
      <c r="O9" s="175">
        <f>ROUND(E9*N9,2)</f>
        <v>0.31</v>
      </c>
      <c r="P9" s="175">
        <v>0</v>
      </c>
      <c r="Q9" s="175">
        <f>ROUND(E9*P9,2)</f>
        <v>0</v>
      </c>
      <c r="R9" s="175" t="s">
        <v>113</v>
      </c>
      <c r="S9" s="175" t="s">
        <v>114</v>
      </c>
      <c r="T9" s="176" t="s">
        <v>115</v>
      </c>
      <c r="U9" s="160">
        <v>0.47899999999999998</v>
      </c>
      <c r="V9" s="160">
        <f>ROUND(E9*U9,2)</f>
        <v>170.72</v>
      </c>
      <c r="W9" s="160"/>
      <c r="X9" s="160" t="s">
        <v>116</v>
      </c>
      <c r="Y9" s="151"/>
      <c r="Z9" s="151"/>
      <c r="AA9" s="151"/>
      <c r="AB9" s="151"/>
      <c r="AC9" s="151"/>
      <c r="AD9" s="151"/>
      <c r="AE9" s="151"/>
      <c r="AF9" s="151"/>
      <c r="AG9" s="151" t="s">
        <v>117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242" t="s">
        <v>147</v>
      </c>
      <c r="D10" s="243"/>
      <c r="E10" s="243"/>
      <c r="F10" s="243"/>
      <c r="G10" s="243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119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1" t="s">
        <v>148</v>
      </c>
      <c r="D11" s="161"/>
      <c r="E11" s="162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51"/>
      <c r="Z11" s="151"/>
      <c r="AA11" s="151"/>
      <c r="AB11" s="151"/>
      <c r="AC11" s="151"/>
      <c r="AD11" s="151"/>
      <c r="AE11" s="151"/>
      <c r="AF11" s="151"/>
      <c r="AG11" s="151" t="s">
        <v>121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181" t="s">
        <v>301</v>
      </c>
      <c r="D12" s="161"/>
      <c r="E12" s="162">
        <v>179.6</v>
      </c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51"/>
      <c r="Z12" s="151"/>
      <c r="AA12" s="151"/>
      <c r="AB12" s="151"/>
      <c r="AC12" s="151"/>
      <c r="AD12" s="151"/>
      <c r="AE12" s="151"/>
      <c r="AF12" s="151"/>
      <c r="AG12" s="151" t="s">
        <v>121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1" t="s">
        <v>302</v>
      </c>
      <c r="D13" s="161"/>
      <c r="E13" s="162">
        <v>176.8</v>
      </c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51"/>
      <c r="Z13" s="151"/>
      <c r="AA13" s="151"/>
      <c r="AB13" s="151"/>
      <c r="AC13" s="151"/>
      <c r="AD13" s="151"/>
      <c r="AE13" s="151"/>
      <c r="AF13" s="151"/>
      <c r="AG13" s="151" t="s">
        <v>121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244"/>
      <c r="D14" s="245"/>
      <c r="E14" s="245"/>
      <c r="F14" s="245"/>
      <c r="G14" s="245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51"/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0">
        <v>2</v>
      </c>
      <c r="B15" s="171" t="s">
        <v>149</v>
      </c>
      <c r="C15" s="180" t="s">
        <v>150</v>
      </c>
      <c r="D15" s="172" t="s">
        <v>146</v>
      </c>
      <c r="E15" s="173">
        <v>356.4</v>
      </c>
      <c r="F15" s="174"/>
      <c r="G15" s="175">
        <f>ROUND(E15*F15,2)</f>
        <v>0</v>
      </c>
      <c r="H15" s="174"/>
      <c r="I15" s="175">
        <f>ROUND(E15*H15,2)</f>
        <v>0</v>
      </c>
      <c r="J15" s="174"/>
      <c r="K15" s="175">
        <f>ROUND(E15*J15,2)</f>
        <v>0</v>
      </c>
      <c r="L15" s="175">
        <v>21</v>
      </c>
      <c r="M15" s="175">
        <f>G15*(1+L15/100)</f>
        <v>0</v>
      </c>
      <c r="N15" s="175">
        <v>0</v>
      </c>
      <c r="O15" s="175">
        <f>ROUND(E15*N15,2)</f>
        <v>0</v>
      </c>
      <c r="P15" s="175">
        <v>0</v>
      </c>
      <c r="Q15" s="175">
        <f>ROUND(E15*P15,2)</f>
        <v>0</v>
      </c>
      <c r="R15" s="175" t="s">
        <v>113</v>
      </c>
      <c r="S15" s="175" t="s">
        <v>114</v>
      </c>
      <c r="T15" s="176" t="s">
        <v>115</v>
      </c>
      <c r="U15" s="160">
        <v>0.32700000000000001</v>
      </c>
      <c r="V15" s="160">
        <f>ROUND(E15*U15,2)</f>
        <v>116.54</v>
      </c>
      <c r="W15" s="160"/>
      <c r="X15" s="160" t="s">
        <v>116</v>
      </c>
      <c r="Y15" s="151"/>
      <c r="Z15" s="151"/>
      <c r="AA15" s="151"/>
      <c r="AB15" s="151"/>
      <c r="AC15" s="151"/>
      <c r="AD15" s="151"/>
      <c r="AE15" s="151"/>
      <c r="AF15" s="151"/>
      <c r="AG15" s="151" t="s">
        <v>117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242" t="s">
        <v>151</v>
      </c>
      <c r="D16" s="243"/>
      <c r="E16" s="243"/>
      <c r="F16" s="243"/>
      <c r="G16" s="243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51"/>
      <c r="Z16" s="151"/>
      <c r="AA16" s="151"/>
      <c r="AB16" s="151"/>
      <c r="AC16" s="151"/>
      <c r="AD16" s="151"/>
      <c r="AE16" s="151"/>
      <c r="AF16" s="151"/>
      <c r="AG16" s="151" t="s">
        <v>119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8"/>
      <c r="B17" s="159"/>
      <c r="C17" s="181" t="s">
        <v>303</v>
      </c>
      <c r="D17" s="161"/>
      <c r="E17" s="162">
        <v>356.4</v>
      </c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>
        <v>5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244"/>
      <c r="D18" s="245"/>
      <c r="E18" s="245"/>
      <c r="F18" s="245"/>
      <c r="G18" s="245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51"/>
      <c r="Z18" s="151"/>
      <c r="AA18" s="151"/>
      <c r="AB18" s="151"/>
      <c r="AC18" s="151"/>
      <c r="AD18" s="151"/>
      <c r="AE18" s="151"/>
      <c r="AF18" s="151"/>
      <c r="AG18" s="151" t="s">
        <v>122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x14ac:dyDescent="0.2">
      <c r="A19" s="164" t="s">
        <v>108</v>
      </c>
      <c r="B19" s="165" t="s">
        <v>67</v>
      </c>
      <c r="C19" s="179" t="s">
        <v>68</v>
      </c>
      <c r="D19" s="166"/>
      <c r="E19" s="167"/>
      <c r="F19" s="168"/>
      <c r="G19" s="168">
        <f>SUMIF(AG20:AG45,"&lt;&gt;NOR",G20:G45)</f>
        <v>0</v>
      </c>
      <c r="H19" s="168"/>
      <c r="I19" s="168">
        <f>SUM(I20:I45)</f>
        <v>0</v>
      </c>
      <c r="J19" s="168"/>
      <c r="K19" s="168">
        <f>SUM(K20:K45)</f>
        <v>0</v>
      </c>
      <c r="L19" s="168"/>
      <c r="M19" s="168">
        <f>SUM(M20:M45)</f>
        <v>0</v>
      </c>
      <c r="N19" s="168"/>
      <c r="O19" s="168">
        <f>SUM(O20:O45)</f>
        <v>47.629999999999995</v>
      </c>
      <c r="P19" s="168"/>
      <c r="Q19" s="168">
        <f>SUM(Q20:Q45)</f>
        <v>0</v>
      </c>
      <c r="R19" s="168"/>
      <c r="S19" s="168"/>
      <c r="T19" s="169"/>
      <c r="U19" s="163"/>
      <c r="V19" s="163">
        <f>SUM(V20:V45)</f>
        <v>39.090000000000003</v>
      </c>
      <c r="W19" s="163"/>
      <c r="X19" s="163"/>
      <c r="AG19" t="s">
        <v>109</v>
      </c>
    </row>
    <row r="20" spans="1:60" ht="22.5" outlineLevel="1" x14ac:dyDescent="0.2">
      <c r="A20" s="170">
        <v>3</v>
      </c>
      <c r="B20" s="171" t="s">
        <v>304</v>
      </c>
      <c r="C20" s="180" t="s">
        <v>305</v>
      </c>
      <c r="D20" s="172" t="s">
        <v>223</v>
      </c>
      <c r="E20" s="173">
        <v>19</v>
      </c>
      <c r="F20" s="174"/>
      <c r="G20" s="175">
        <f>ROUND(E20*F20,2)</f>
        <v>0</v>
      </c>
      <c r="H20" s="174"/>
      <c r="I20" s="175">
        <f>ROUND(E20*H20,2)</f>
        <v>0</v>
      </c>
      <c r="J20" s="174"/>
      <c r="K20" s="175">
        <f>ROUND(E20*J20,2)</f>
        <v>0</v>
      </c>
      <c r="L20" s="175">
        <v>21</v>
      </c>
      <c r="M20" s="175">
        <f>G20*(1+L20/100)</f>
        <v>0</v>
      </c>
      <c r="N20" s="175">
        <v>7.3349999999999999E-2</v>
      </c>
      <c r="O20" s="175">
        <f>ROUND(E20*N20,2)</f>
        <v>1.39</v>
      </c>
      <c r="P20" s="175">
        <v>0</v>
      </c>
      <c r="Q20" s="175">
        <f>ROUND(E20*P20,2)</f>
        <v>0</v>
      </c>
      <c r="R20" s="175" t="s">
        <v>208</v>
      </c>
      <c r="S20" s="175" t="s">
        <v>114</v>
      </c>
      <c r="T20" s="176" t="s">
        <v>115</v>
      </c>
      <c r="U20" s="160">
        <v>1.56</v>
      </c>
      <c r="V20" s="160">
        <f>ROUND(E20*U20,2)</f>
        <v>29.64</v>
      </c>
      <c r="W20" s="160"/>
      <c r="X20" s="160" t="s">
        <v>116</v>
      </c>
      <c r="Y20" s="151"/>
      <c r="Z20" s="151"/>
      <c r="AA20" s="151"/>
      <c r="AB20" s="151"/>
      <c r="AC20" s="151"/>
      <c r="AD20" s="151"/>
      <c r="AE20" s="151"/>
      <c r="AF20" s="151"/>
      <c r="AG20" s="151" t="s">
        <v>117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242" t="s">
        <v>306</v>
      </c>
      <c r="D21" s="243"/>
      <c r="E21" s="243"/>
      <c r="F21" s="243"/>
      <c r="G21" s="243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51"/>
      <c r="Z21" s="151"/>
      <c r="AA21" s="151"/>
      <c r="AB21" s="151"/>
      <c r="AC21" s="151"/>
      <c r="AD21" s="151"/>
      <c r="AE21" s="151"/>
      <c r="AF21" s="151"/>
      <c r="AG21" s="151" t="s">
        <v>119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81" t="s">
        <v>307</v>
      </c>
      <c r="D22" s="161"/>
      <c r="E22" s="162">
        <v>19</v>
      </c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51"/>
      <c r="Z22" s="151"/>
      <c r="AA22" s="151"/>
      <c r="AB22" s="151"/>
      <c r="AC22" s="151"/>
      <c r="AD22" s="151"/>
      <c r="AE22" s="151"/>
      <c r="AF22" s="151"/>
      <c r="AG22" s="151" t="s">
        <v>121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244"/>
      <c r="D23" s="245"/>
      <c r="E23" s="245"/>
      <c r="F23" s="245"/>
      <c r="G23" s="245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51"/>
      <c r="Z23" s="151"/>
      <c r="AA23" s="151"/>
      <c r="AB23" s="151"/>
      <c r="AC23" s="151"/>
      <c r="AD23" s="151"/>
      <c r="AE23" s="151"/>
      <c r="AF23" s="151"/>
      <c r="AG23" s="151" t="s">
        <v>122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 x14ac:dyDescent="0.2">
      <c r="A24" s="170">
        <v>4</v>
      </c>
      <c r="B24" s="171" t="s">
        <v>308</v>
      </c>
      <c r="C24" s="180" t="s">
        <v>309</v>
      </c>
      <c r="D24" s="172" t="s">
        <v>223</v>
      </c>
      <c r="E24" s="173">
        <v>34</v>
      </c>
      <c r="F24" s="174"/>
      <c r="G24" s="175">
        <f>ROUND(E24*F24,2)</f>
        <v>0</v>
      </c>
      <c r="H24" s="174"/>
      <c r="I24" s="175">
        <f>ROUND(E24*H24,2)</f>
        <v>0</v>
      </c>
      <c r="J24" s="174"/>
      <c r="K24" s="175">
        <f>ROUND(E24*J24,2)</f>
        <v>0</v>
      </c>
      <c r="L24" s="175">
        <v>21</v>
      </c>
      <c r="M24" s="175">
        <f>G24*(1+L24/100)</f>
        <v>0</v>
      </c>
      <c r="N24" s="175">
        <v>1.0000000000000001E-5</v>
      </c>
      <c r="O24" s="175">
        <f>ROUND(E24*N24,2)</f>
        <v>0</v>
      </c>
      <c r="P24" s="175">
        <v>0</v>
      </c>
      <c r="Q24" s="175">
        <f>ROUND(E24*P24,2)</f>
        <v>0</v>
      </c>
      <c r="R24" s="175" t="s">
        <v>208</v>
      </c>
      <c r="S24" s="175" t="s">
        <v>114</v>
      </c>
      <c r="T24" s="176" t="s">
        <v>115</v>
      </c>
      <c r="U24" s="160">
        <v>0.17599999999999999</v>
      </c>
      <c r="V24" s="160">
        <f>ROUND(E24*U24,2)</f>
        <v>5.98</v>
      </c>
      <c r="W24" s="160"/>
      <c r="X24" s="160" t="s">
        <v>116</v>
      </c>
      <c r="Y24" s="151"/>
      <c r="Z24" s="151"/>
      <c r="AA24" s="151"/>
      <c r="AB24" s="151"/>
      <c r="AC24" s="151"/>
      <c r="AD24" s="151"/>
      <c r="AE24" s="151"/>
      <c r="AF24" s="151"/>
      <c r="AG24" s="151" t="s">
        <v>117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242" t="s">
        <v>209</v>
      </c>
      <c r="D25" s="243"/>
      <c r="E25" s="243"/>
      <c r="F25" s="243"/>
      <c r="G25" s="243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51"/>
      <c r="Z25" s="151"/>
      <c r="AA25" s="151"/>
      <c r="AB25" s="151"/>
      <c r="AC25" s="151"/>
      <c r="AD25" s="151"/>
      <c r="AE25" s="151"/>
      <c r="AF25" s="151"/>
      <c r="AG25" s="151" t="s">
        <v>119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181" t="s">
        <v>310</v>
      </c>
      <c r="D26" s="161"/>
      <c r="E26" s="162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1"/>
      <c r="Z26" s="151"/>
      <c r="AA26" s="151"/>
      <c r="AB26" s="151"/>
      <c r="AC26" s="151"/>
      <c r="AD26" s="151"/>
      <c r="AE26" s="151"/>
      <c r="AF26" s="151"/>
      <c r="AG26" s="151" t="s">
        <v>121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181" t="s">
        <v>311</v>
      </c>
      <c r="D27" s="161"/>
      <c r="E27" s="162">
        <v>15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51"/>
      <c r="Z27" s="151"/>
      <c r="AA27" s="151"/>
      <c r="AB27" s="151"/>
      <c r="AC27" s="151"/>
      <c r="AD27" s="151"/>
      <c r="AE27" s="151"/>
      <c r="AF27" s="151"/>
      <c r="AG27" s="151" t="s">
        <v>121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1" t="s">
        <v>312</v>
      </c>
      <c r="D28" s="161"/>
      <c r="E28" s="162">
        <v>19</v>
      </c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51"/>
      <c r="Z28" s="151"/>
      <c r="AA28" s="151"/>
      <c r="AB28" s="151"/>
      <c r="AC28" s="151"/>
      <c r="AD28" s="151"/>
      <c r="AE28" s="151"/>
      <c r="AF28" s="151"/>
      <c r="AG28" s="151" t="s">
        <v>121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244"/>
      <c r="D29" s="245"/>
      <c r="E29" s="245"/>
      <c r="F29" s="245"/>
      <c r="G29" s="245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0">
        <v>5</v>
      </c>
      <c r="B30" s="171" t="s">
        <v>234</v>
      </c>
      <c r="C30" s="180" t="s">
        <v>235</v>
      </c>
      <c r="D30" s="172" t="s">
        <v>198</v>
      </c>
      <c r="E30" s="173">
        <v>89.1</v>
      </c>
      <c r="F30" s="174"/>
      <c r="G30" s="175">
        <f>ROUND(E30*F30,2)</f>
        <v>0</v>
      </c>
      <c r="H30" s="174"/>
      <c r="I30" s="175">
        <f>ROUND(E30*H30,2)</f>
        <v>0</v>
      </c>
      <c r="J30" s="174"/>
      <c r="K30" s="175">
        <f>ROUND(E30*J30,2)</f>
        <v>0</v>
      </c>
      <c r="L30" s="175">
        <v>21</v>
      </c>
      <c r="M30" s="175">
        <f>G30*(1+L30/100)</f>
        <v>0</v>
      </c>
      <c r="N30" s="175">
        <v>0</v>
      </c>
      <c r="O30" s="175">
        <f>ROUND(E30*N30,2)</f>
        <v>0</v>
      </c>
      <c r="P30" s="175">
        <v>0</v>
      </c>
      <c r="Q30" s="175">
        <f>ROUND(E30*P30,2)</f>
        <v>0</v>
      </c>
      <c r="R30" s="175" t="s">
        <v>208</v>
      </c>
      <c r="S30" s="175" t="s">
        <v>114</v>
      </c>
      <c r="T30" s="176" t="s">
        <v>115</v>
      </c>
      <c r="U30" s="160">
        <v>3.9E-2</v>
      </c>
      <c r="V30" s="160">
        <f>ROUND(E30*U30,2)</f>
        <v>3.47</v>
      </c>
      <c r="W30" s="160"/>
      <c r="X30" s="160" t="s">
        <v>116</v>
      </c>
      <c r="Y30" s="151"/>
      <c r="Z30" s="151"/>
      <c r="AA30" s="151"/>
      <c r="AB30" s="151"/>
      <c r="AC30" s="151"/>
      <c r="AD30" s="151"/>
      <c r="AE30" s="151"/>
      <c r="AF30" s="151"/>
      <c r="AG30" s="151" t="s">
        <v>117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181" t="s">
        <v>217</v>
      </c>
      <c r="D31" s="161"/>
      <c r="E31" s="162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1" t="s">
        <v>313</v>
      </c>
      <c r="D32" s="161"/>
      <c r="E32" s="162">
        <v>44.9</v>
      </c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51"/>
      <c r="Z32" s="151"/>
      <c r="AA32" s="151"/>
      <c r="AB32" s="151"/>
      <c r="AC32" s="151"/>
      <c r="AD32" s="151"/>
      <c r="AE32" s="151"/>
      <c r="AF32" s="151"/>
      <c r="AG32" s="151" t="s">
        <v>121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81" t="s">
        <v>314</v>
      </c>
      <c r="D33" s="161"/>
      <c r="E33" s="162">
        <v>44.2</v>
      </c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51"/>
      <c r="Z33" s="151"/>
      <c r="AA33" s="151"/>
      <c r="AB33" s="151"/>
      <c r="AC33" s="151"/>
      <c r="AD33" s="151"/>
      <c r="AE33" s="151"/>
      <c r="AF33" s="151"/>
      <c r="AG33" s="151" t="s">
        <v>121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244"/>
      <c r="D34" s="245"/>
      <c r="E34" s="245"/>
      <c r="F34" s="245"/>
      <c r="G34" s="245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0">
        <v>6</v>
      </c>
      <c r="B35" s="171" t="s">
        <v>315</v>
      </c>
      <c r="C35" s="180" t="s">
        <v>316</v>
      </c>
      <c r="D35" s="172" t="s">
        <v>198</v>
      </c>
      <c r="E35" s="173">
        <v>89.1</v>
      </c>
      <c r="F35" s="174"/>
      <c r="G35" s="175">
        <f>ROUND(E35*F35,2)</f>
        <v>0</v>
      </c>
      <c r="H35" s="174"/>
      <c r="I35" s="175">
        <f>ROUND(E35*H35,2)</f>
        <v>0</v>
      </c>
      <c r="J35" s="174"/>
      <c r="K35" s="175">
        <f>ROUND(E35*J35,2)</f>
        <v>0</v>
      </c>
      <c r="L35" s="175">
        <v>21</v>
      </c>
      <c r="M35" s="175">
        <f>G35*(1+L35/100)</f>
        <v>0</v>
      </c>
      <c r="N35" s="175">
        <v>0.51870000000000005</v>
      </c>
      <c r="O35" s="175">
        <f>ROUND(E35*N35,2)</f>
        <v>46.22</v>
      </c>
      <c r="P35" s="175">
        <v>0</v>
      </c>
      <c r="Q35" s="175">
        <f>ROUND(E35*P35,2)</f>
        <v>0</v>
      </c>
      <c r="R35" s="175" t="s">
        <v>199</v>
      </c>
      <c r="S35" s="175" t="s">
        <v>114</v>
      </c>
      <c r="T35" s="176" t="s">
        <v>115</v>
      </c>
      <c r="U35" s="160">
        <v>0</v>
      </c>
      <c r="V35" s="160">
        <f>ROUND(E35*U35,2)</f>
        <v>0</v>
      </c>
      <c r="W35" s="160"/>
      <c r="X35" s="160" t="s">
        <v>200</v>
      </c>
      <c r="Y35" s="151"/>
      <c r="Z35" s="151"/>
      <c r="AA35" s="151"/>
      <c r="AB35" s="151"/>
      <c r="AC35" s="151"/>
      <c r="AD35" s="151"/>
      <c r="AE35" s="151"/>
      <c r="AF35" s="151"/>
      <c r="AG35" s="151" t="s">
        <v>201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67.5" outlineLevel="1" x14ac:dyDescent="0.2">
      <c r="A36" s="158"/>
      <c r="B36" s="159"/>
      <c r="C36" s="181" t="s">
        <v>490</v>
      </c>
      <c r="D36" s="161"/>
      <c r="E36" s="162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51"/>
      <c r="Z36" s="151"/>
      <c r="AA36" s="151"/>
      <c r="AB36" s="151"/>
      <c r="AC36" s="151"/>
      <c r="AD36" s="151"/>
      <c r="AE36" s="151"/>
      <c r="AF36" s="151"/>
      <c r="AG36" s="151" t="s">
        <v>121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81" t="s">
        <v>313</v>
      </c>
      <c r="D37" s="161"/>
      <c r="E37" s="162">
        <v>44.9</v>
      </c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51"/>
      <c r="Z37" s="151"/>
      <c r="AA37" s="151"/>
      <c r="AB37" s="151"/>
      <c r="AC37" s="151"/>
      <c r="AD37" s="151"/>
      <c r="AE37" s="151"/>
      <c r="AF37" s="151"/>
      <c r="AG37" s="151" t="s">
        <v>121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8"/>
      <c r="B38" s="159"/>
      <c r="C38" s="181" t="s">
        <v>314</v>
      </c>
      <c r="D38" s="161"/>
      <c r="E38" s="162">
        <v>44.2</v>
      </c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51"/>
      <c r="Z38" s="151"/>
      <c r="AA38" s="151"/>
      <c r="AB38" s="151"/>
      <c r="AC38" s="151"/>
      <c r="AD38" s="151"/>
      <c r="AE38" s="151"/>
      <c r="AF38" s="151"/>
      <c r="AG38" s="151" t="s">
        <v>121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244"/>
      <c r="D39" s="245"/>
      <c r="E39" s="245"/>
      <c r="F39" s="245"/>
      <c r="G39" s="245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51"/>
      <c r="Z39" s="151"/>
      <c r="AA39" s="151"/>
      <c r="AB39" s="151"/>
      <c r="AC39" s="151"/>
      <c r="AD39" s="151"/>
      <c r="AE39" s="151"/>
      <c r="AF39" s="151"/>
      <c r="AG39" s="151" t="s">
        <v>122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70">
        <v>7</v>
      </c>
      <c r="B40" s="171" t="s">
        <v>317</v>
      </c>
      <c r="C40" s="180" t="s">
        <v>318</v>
      </c>
      <c r="D40" s="172" t="s">
        <v>223</v>
      </c>
      <c r="E40" s="173">
        <v>15</v>
      </c>
      <c r="F40" s="174"/>
      <c r="G40" s="175">
        <f>ROUND(E40*F40,2)</f>
        <v>0</v>
      </c>
      <c r="H40" s="174"/>
      <c r="I40" s="175">
        <f>ROUND(E40*H40,2)</f>
        <v>0</v>
      </c>
      <c r="J40" s="174"/>
      <c r="K40" s="175">
        <f>ROUND(E40*J40,2)</f>
        <v>0</v>
      </c>
      <c r="L40" s="175">
        <v>21</v>
      </c>
      <c r="M40" s="175">
        <f>G40*(1+L40/100)</f>
        <v>0</v>
      </c>
      <c r="N40" s="175">
        <v>9.3999999999999997E-4</v>
      </c>
      <c r="O40" s="175">
        <f>ROUND(E40*N40,2)</f>
        <v>0.01</v>
      </c>
      <c r="P40" s="175">
        <v>0</v>
      </c>
      <c r="Q40" s="175">
        <f>ROUND(E40*P40,2)</f>
        <v>0</v>
      </c>
      <c r="R40" s="175" t="s">
        <v>191</v>
      </c>
      <c r="S40" s="175" t="s">
        <v>115</v>
      </c>
      <c r="T40" s="176" t="s">
        <v>115</v>
      </c>
      <c r="U40" s="160">
        <v>0</v>
      </c>
      <c r="V40" s="160">
        <f>ROUND(E40*U40,2)</f>
        <v>0</v>
      </c>
      <c r="W40" s="160"/>
      <c r="X40" s="160" t="s">
        <v>192</v>
      </c>
      <c r="Y40" s="151"/>
      <c r="Z40" s="151"/>
      <c r="AA40" s="151"/>
      <c r="AB40" s="151"/>
      <c r="AC40" s="151"/>
      <c r="AD40" s="151"/>
      <c r="AE40" s="151"/>
      <c r="AF40" s="151"/>
      <c r="AG40" s="151" t="s">
        <v>193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81" t="s">
        <v>319</v>
      </c>
      <c r="D41" s="161"/>
      <c r="E41" s="162">
        <v>15</v>
      </c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51"/>
      <c r="Z41" s="151"/>
      <c r="AA41" s="151"/>
      <c r="AB41" s="151"/>
      <c r="AC41" s="151"/>
      <c r="AD41" s="151"/>
      <c r="AE41" s="151"/>
      <c r="AF41" s="151"/>
      <c r="AG41" s="151" t="s">
        <v>121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244"/>
      <c r="D42" s="245"/>
      <c r="E42" s="245"/>
      <c r="F42" s="245"/>
      <c r="G42" s="245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51"/>
      <c r="Z42" s="151"/>
      <c r="AA42" s="151"/>
      <c r="AB42" s="151"/>
      <c r="AC42" s="151"/>
      <c r="AD42" s="151"/>
      <c r="AE42" s="151"/>
      <c r="AF42" s="151"/>
      <c r="AG42" s="151" t="s">
        <v>122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70">
        <v>8</v>
      </c>
      <c r="B43" s="171" t="s">
        <v>320</v>
      </c>
      <c r="C43" s="180" t="s">
        <v>321</v>
      </c>
      <c r="D43" s="172" t="s">
        <v>223</v>
      </c>
      <c r="E43" s="173">
        <v>19</v>
      </c>
      <c r="F43" s="174"/>
      <c r="G43" s="175">
        <f>ROUND(E43*F43,2)</f>
        <v>0</v>
      </c>
      <c r="H43" s="174"/>
      <c r="I43" s="175">
        <f>ROUND(E43*H43,2)</f>
        <v>0</v>
      </c>
      <c r="J43" s="174"/>
      <c r="K43" s="175">
        <f>ROUND(E43*J43,2)</f>
        <v>0</v>
      </c>
      <c r="L43" s="175">
        <v>21</v>
      </c>
      <c r="M43" s="175">
        <f>G43*(1+L43/100)</f>
        <v>0</v>
      </c>
      <c r="N43" s="175">
        <v>2.9999999999999997E-4</v>
      </c>
      <c r="O43" s="175">
        <f>ROUND(E43*N43,2)</f>
        <v>0.01</v>
      </c>
      <c r="P43" s="175">
        <v>0</v>
      </c>
      <c r="Q43" s="175">
        <f>ROUND(E43*P43,2)</f>
        <v>0</v>
      </c>
      <c r="R43" s="175" t="s">
        <v>191</v>
      </c>
      <c r="S43" s="175" t="s">
        <v>114</v>
      </c>
      <c r="T43" s="176" t="s">
        <v>115</v>
      </c>
      <c r="U43" s="160">
        <v>0</v>
      </c>
      <c r="V43" s="160">
        <f>ROUND(E43*U43,2)</f>
        <v>0</v>
      </c>
      <c r="W43" s="160"/>
      <c r="X43" s="160" t="s">
        <v>192</v>
      </c>
      <c r="Y43" s="151"/>
      <c r="Z43" s="151"/>
      <c r="AA43" s="151"/>
      <c r="AB43" s="151"/>
      <c r="AC43" s="151"/>
      <c r="AD43" s="151"/>
      <c r="AE43" s="151"/>
      <c r="AF43" s="151"/>
      <c r="AG43" s="151" t="s">
        <v>256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81" t="s">
        <v>322</v>
      </c>
      <c r="D44" s="161"/>
      <c r="E44" s="162">
        <v>19</v>
      </c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51"/>
      <c r="Z44" s="151"/>
      <c r="AA44" s="151"/>
      <c r="AB44" s="151"/>
      <c r="AC44" s="151"/>
      <c r="AD44" s="151"/>
      <c r="AE44" s="151"/>
      <c r="AF44" s="151"/>
      <c r="AG44" s="151" t="s">
        <v>121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244"/>
      <c r="D45" s="245"/>
      <c r="E45" s="245"/>
      <c r="F45" s="245"/>
      <c r="G45" s="245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51"/>
      <c r="Z45" s="151"/>
      <c r="AA45" s="151"/>
      <c r="AB45" s="151"/>
      <c r="AC45" s="151"/>
      <c r="AD45" s="151"/>
      <c r="AE45" s="151"/>
      <c r="AF45" s="151"/>
      <c r="AG45" s="151" t="s">
        <v>122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x14ac:dyDescent="0.2">
      <c r="A46" s="164" t="s">
        <v>108</v>
      </c>
      <c r="B46" s="165" t="s">
        <v>75</v>
      </c>
      <c r="C46" s="179" t="s">
        <v>76</v>
      </c>
      <c r="D46" s="166"/>
      <c r="E46" s="167"/>
      <c r="F46" s="168"/>
      <c r="G46" s="168">
        <f>SUMIF(AG47:AG50,"&lt;&gt;NOR",G47:G50)</f>
        <v>0</v>
      </c>
      <c r="H46" s="168"/>
      <c r="I46" s="168">
        <f>SUM(I47:I50)</f>
        <v>0</v>
      </c>
      <c r="J46" s="168"/>
      <c r="K46" s="168">
        <f>SUM(K47:K50)</f>
        <v>0</v>
      </c>
      <c r="L46" s="168"/>
      <c r="M46" s="168">
        <f>SUM(M47:M50)</f>
        <v>0</v>
      </c>
      <c r="N46" s="168"/>
      <c r="O46" s="168">
        <f>SUM(O47:O50)</f>
        <v>0</v>
      </c>
      <c r="P46" s="168"/>
      <c r="Q46" s="168">
        <f>SUM(Q47:Q50)</f>
        <v>0</v>
      </c>
      <c r="R46" s="168"/>
      <c r="S46" s="168"/>
      <c r="T46" s="169"/>
      <c r="U46" s="163"/>
      <c r="V46" s="163">
        <f>SUM(V47:V50)</f>
        <v>0.36</v>
      </c>
      <c r="W46" s="163"/>
      <c r="X46" s="163"/>
      <c r="AG46" t="s">
        <v>109</v>
      </c>
    </row>
    <row r="47" spans="1:60" ht="22.5" outlineLevel="1" x14ac:dyDescent="0.2">
      <c r="A47" s="170">
        <v>9</v>
      </c>
      <c r="B47" s="171" t="s">
        <v>285</v>
      </c>
      <c r="C47" s="180" t="s">
        <v>286</v>
      </c>
      <c r="D47" s="172" t="s">
        <v>190</v>
      </c>
      <c r="E47" s="173">
        <v>1.7202900000000001</v>
      </c>
      <c r="F47" s="174"/>
      <c r="G47" s="175">
        <f>ROUND(E47*F47,2)</f>
        <v>0</v>
      </c>
      <c r="H47" s="174"/>
      <c r="I47" s="175">
        <f>ROUND(E47*H47,2)</f>
        <v>0</v>
      </c>
      <c r="J47" s="174"/>
      <c r="K47" s="175">
        <f>ROUND(E47*J47,2)</f>
        <v>0</v>
      </c>
      <c r="L47" s="175">
        <v>21</v>
      </c>
      <c r="M47" s="175">
        <f>G47*(1+L47/100)</f>
        <v>0</v>
      </c>
      <c r="N47" s="175">
        <v>0</v>
      </c>
      <c r="O47" s="175">
        <f>ROUND(E47*N47,2)</f>
        <v>0</v>
      </c>
      <c r="P47" s="175">
        <v>0</v>
      </c>
      <c r="Q47" s="175">
        <f>ROUND(E47*P47,2)</f>
        <v>0</v>
      </c>
      <c r="R47" s="175" t="s">
        <v>208</v>
      </c>
      <c r="S47" s="175" t="s">
        <v>114</v>
      </c>
      <c r="T47" s="176" t="s">
        <v>115</v>
      </c>
      <c r="U47" s="160">
        <v>0.21149999999999999</v>
      </c>
      <c r="V47" s="160">
        <f>ROUND(E47*U47,2)</f>
        <v>0.36</v>
      </c>
      <c r="W47" s="160"/>
      <c r="X47" s="160" t="s">
        <v>287</v>
      </c>
      <c r="Y47" s="151"/>
      <c r="Z47" s="151"/>
      <c r="AA47" s="151"/>
      <c r="AB47" s="151"/>
      <c r="AC47" s="151"/>
      <c r="AD47" s="151"/>
      <c r="AE47" s="151"/>
      <c r="AF47" s="151"/>
      <c r="AG47" s="151" t="s">
        <v>288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242" t="s">
        <v>289</v>
      </c>
      <c r="D48" s="243"/>
      <c r="E48" s="243"/>
      <c r="F48" s="243"/>
      <c r="G48" s="243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51"/>
      <c r="Z48" s="151"/>
      <c r="AA48" s="151"/>
      <c r="AB48" s="151"/>
      <c r="AC48" s="151"/>
      <c r="AD48" s="151"/>
      <c r="AE48" s="151"/>
      <c r="AF48" s="151"/>
      <c r="AG48" s="151" t="s">
        <v>119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253" t="s">
        <v>290</v>
      </c>
      <c r="D49" s="254"/>
      <c r="E49" s="254"/>
      <c r="F49" s="254"/>
      <c r="G49" s="254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51"/>
      <c r="Z49" s="151"/>
      <c r="AA49" s="151"/>
      <c r="AB49" s="151"/>
      <c r="AC49" s="151"/>
      <c r="AD49" s="151"/>
      <c r="AE49" s="151"/>
      <c r="AF49" s="151"/>
      <c r="AG49" s="151" t="s">
        <v>172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/>
      <c r="B50" s="159"/>
      <c r="C50" s="244"/>
      <c r="D50" s="245"/>
      <c r="E50" s="245"/>
      <c r="F50" s="245"/>
      <c r="G50" s="245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51"/>
      <c r="Z50" s="151"/>
      <c r="AA50" s="151"/>
      <c r="AB50" s="151"/>
      <c r="AC50" s="151"/>
      <c r="AD50" s="151"/>
      <c r="AE50" s="151"/>
      <c r="AF50" s="151"/>
      <c r="AG50" s="151" t="s">
        <v>122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3"/>
      <c r="B51" s="4"/>
      <c r="C51" s="182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AE51">
        <v>15</v>
      </c>
      <c r="AF51">
        <v>21</v>
      </c>
      <c r="AG51" t="s">
        <v>95</v>
      </c>
    </row>
    <row r="52" spans="1:60" x14ac:dyDescent="0.2">
      <c r="A52" s="154"/>
      <c r="B52" s="155" t="s">
        <v>29</v>
      </c>
      <c r="C52" s="183"/>
      <c r="D52" s="156"/>
      <c r="E52" s="157"/>
      <c r="F52" s="157"/>
      <c r="G52" s="178">
        <f>G8+G19+G46</f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AE52">
        <f>SUMIF(L7:L50,AE51,G7:G50)</f>
        <v>0</v>
      </c>
      <c r="AF52">
        <f>SUMIF(L7:L50,AF51,G7:G50)</f>
        <v>0</v>
      </c>
      <c r="AG52" t="s">
        <v>291</v>
      </c>
    </row>
    <row r="53" spans="1:60" x14ac:dyDescent="0.2">
      <c r="A53" s="241" t="s">
        <v>292</v>
      </c>
      <c r="B53" s="241"/>
      <c r="C53" s="182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60" x14ac:dyDescent="0.2">
      <c r="A54" s="3"/>
      <c r="B54" s="4" t="s">
        <v>293</v>
      </c>
      <c r="C54" s="182" t="s">
        <v>294</v>
      </c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AG54" t="s">
        <v>295</v>
      </c>
    </row>
    <row r="55" spans="1:60" x14ac:dyDescent="0.2">
      <c r="A55" s="3"/>
      <c r="B55" s="4" t="s">
        <v>296</v>
      </c>
      <c r="C55" s="182" t="s">
        <v>297</v>
      </c>
      <c r="D55" s="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AG55" t="s">
        <v>298</v>
      </c>
    </row>
    <row r="56" spans="1:60" x14ac:dyDescent="0.2">
      <c r="A56" s="3"/>
      <c r="B56" s="4"/>
      <c r="C56" s="182" t="s">
        <v>138</v>
      </c>
      <c r="D56" s="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AG56" t="s">
        <v>299</v>
      </c>
    </row>
    <row r="57" spans="1:60" x14ac:dyDescent="0.2">
      <c r="A57" s="3"/>
      <c r="B57" s="4"/>
      <c r="C57" s="182"/>
      <c r="D57" s="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60" x14ac:dyDescent="0.2">
      <c r="C58" s="184"/>
      <c r="D58" s="10"/>
      <c r="AG58" t="s">
        <v>300</v>
      </c>
    </row>
    <row r="59" spans="1:60" x14ac:dyDescent="0.2">
      <c r="D59" s="10"/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0">
    <mergeCell ref="A53:B53"/>
    <mergeCell ref="C10:G10"/>
    <mergeCell ref="C14:G14"/>
    <mergeCell ref="C16:G16"/>
    <mergeCell ref="C18:G18"/>
    <mergeCell ref="C21:G21"/>
    <mergeCell ref="C45:G45"/>
    <mergeCell ref="C48:G48"/>
    <mergeCell ref="C49:G49"/>
    <mergeCell ref="C50:G50"/>
    <mergeCell ref="C23:G23"/>
    <mergeCell ref="C25:G25"/>
    <mergeCell ref="C29:G29"/>
    <mergeCell ref="C34:G34"/>
    <mergeCell ref="C39:G39"/>
    <mergeCell ref="C42:G42"/>
    <mergeCell ref="A1:G1"/>
    <mergeCell ref="C2:G2"/>
    <mergeCell ref="C3:G3"/>
    <mergeCell ref="C4:G4"/>
  </mergeCells>
  <pageMargins left="0.59055118110236204" right="0.196850393700787" top="0.75" bottom="0.75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17" activePane="bottomLeft" state="frozen"/>
      <selection pane="bottomLeft" activeCell="B36" sqref="B36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6" t="s">
        <v>81</v>
      </c>
      <c r="B1" s="246"/>
      <c r="C1" s="246"/>
      <c r="D1" s="246"/>
      <c r="E1" s="246"/>
      <c r="F1" s="246"/>
      <c r="G1" s="246"/>
      <c r="AG1" t="s">
        <v>82</v>
      </c>
    </row>
    <row r="2" spans="1:60" ht="24.95" customHeight="1" x14ac:dyDescent="0.2">
      <c r="A2" s="143" t="s">
        <v>7</v>
      </c>
      <c r="B2" s="49" t="s">
        <v>43</v>
      </c>
      <c r="C2" s="247" t="s">
        <v>44</v>
      </c>
      <c r="D2" s="248"/>
      <c r="E2" s="248"/>
      <c r="F2" s="248"/>
      <c r="G2" s="249"/>
      <c r="AG2" t="s">
        <v>83</v>
      </c>
    </row>
    <row r="3" spans="1:60" ht="24.95" customHeight="1" x14ac:dyDescent="0.2">
      <c r="A3" s="143" t="s">
        <v>8</v>
      </c>
      <c r="B3" s="49" t="s">
        <v>51</v>
      </c>
      <c r="C3" s="247" t="s">
        <v>52</v>
      </c>
      <c r="D3" s="248"/>
      <c r="E3" s="248"/>
      <c r="F3" s="248"/>
      <c r="G3" s="249"/>
      <c r="AC3" s="125" t="s">
        <v>84</v>
      </c>
      <c r="AG3" t="s">
        <v>85</v>
      </c>
    </row>
    <row r="4" spans="1:60" ht="24.95" customHeight="1" x14ac:dyDescent="0.2">
      <c r="A4" s="144" t="s">
        <v>9</v>
      </c>
      <c r="B4" s="145" t="s">
        <v>53</v>
      </c>
      <c r="C4" s="250" t="s">
        <v>488</v>
      </c>
      <c r="D4" s="251"/>
      <c r="E4" s="251"/>
      <c r="F4" s="251"/>
      <c r="G4" s="252"/>
      <c r="AG4" t="s">
        <v>86</v>
      </c>
    </row>
    <row r="5" spans="1:60" x14ac:dyDescent="0.2">
      <c r="D5" s="10"/>
    </row>
    <row r="6" spans="1:60" ht="38.25" x14ac:dyDescent="0.2">
      <c r="A6" s="147" t="s">
        <v>87</v>
      </c>
      <c r="B6" s="149" t="s">
        <v>88</v>
      </c>
      <c r="C6" s="149" t="s">
        <v>89</v>
      </c>
      <c r="D6" s="148" t="s">
        <v>90</v>
      </c>
      <c r="E6" s="147" t="s">
        <v>91</v>
      </c>
      <c r="F6" s="146" t="s">
        <v>92</v>
      </c>
      <c r="G6" s="147" t="s">
        <v>29</v>
      </c>
      <c r="H6" s="150" t="s">
        <v>30</v>
      </c>
      <c r="I6" s="150" t="s">
        <v>93</v>
      </c>
      <c r="J6" s="150" t="s">
        <v>31</v>
      </c>
      <c r="K6" s="150" t="s">
        <v>94</v>
      </c>
      <c r="L6" s="150" t="s">
        <v>95</v>
      </c>
      <c r="M6" s="150" t="s">
        <v>96</v>
      </c>
      <c r="N6" s="150" t="s">
        <v>97</v>
      </c>
      <c r="O6" s="150" t="s">
        <v>98</v>
      </c>
      <c r="P6" s="150" t="s">
        <v>99</v>
      </c>
      <c r="Q6" s="150" t="s">
        <v>100</v>
      </c>
      <c r="R6" s="150" t="s">
        <v>101</v>
      </c>
      <c r="S6" s="150" t="s">
        <v>102</v>
      </c>
      <c r="T6" s="150" t="s">
        <v>103</v>
      </c>
      <c r="U6" s="150" t="s">
        <v>104</v>
      </c>
      <c r="V6" s="150" t="s">
        <v>105</v>
      </c>
      <c r="W6" s="150" t="s">
        <v>106</v>
      </c>
      <c r="X6" s="150" t="s">
        <v>107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4" t="s">
        <v>108</v>
      </c>
      <c r="B8" s="165" t="s">
        <v>61</v>
      </c>
      <c r="C8" s="179" t="s">
        <v>62</v>
      </c>
      <c r="D8" s="166"/>
      <c r="E8" s="167"/>
      <c r="F8" s="168"/>
      <c r="G8" s="168">
        <f>SUMIF(AG9:AG18,"&lt;&gt;NOR",G9:G18)</f>
        <v>0</v>
      </c>
      <c r="H8" s="168"/>
      <c r="I8" s="168">
        <f>SUM(I9:I18)</f>
        <v>0</v>
      </c>
      <c r="J8" s="168"/>
      <c r="K8" s="168">
        <f>SUM(K9:K18)</f>
        <v>0</v>
      </c>
      <c r="L8" s="168"/>
      <c r="M8" s="168">
        <f>SUM(M9:M18)</f>
        <v>0</v>
      </c>
      <c r="N8" s="168"/>
      <c r="O8" s="168">
        <f>SUM(O9:O18)</f>
        <v>0.37</v>
      </c>
      <c r="P8" s="168"/>
      <c r="Q8" s="168">
        <f>SUM(Q9:Q18)</f>
        <v>0</v>
      </c>
      <c r="R8" s="168"/>
      <c r="S8" s="168"/>
      <c r="T8" s="169"/>
      <c r="U8" s="163"/>
      <c r="V8" s="163">
        <f>SUM(V9:V18)</f>
        <v>114.81</v>
      </c>
      <c r="W8" s="163"/>
      <c r="X8" s="163"/>
      <c r="AG8" t="s">
        <v>109</v>
      </c>
    </row>
    <row r="9" spans="1:60" ht="22.5" outlineLevel="1" x14ac:dyDescent="0.2">
      <c r="A9" s="170">
        <v>1</v>
      </c>
      <c r="B9" s="171" t="s">
        <v>323</v>
      </c>
      <c r="C9" s="180" t="s">
        <v>324</v>
      </c>
      <c r="D9" s="172" t="s">
        <v>146</v>
      </c>
      <c r="E9" s="173">
        <v>375.2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9.8999999999999999E-4</v>
      </c>
      <c r="O9" s="175">
        <f>ROUND(E9*N9,2)</f>
        <v>0.37</v>
      </c>
      <c r="P9" s="175">
        <v>0</v>
      </c>
      <c r="Q9" s="175">
        <f>ROUND(E9*P9,2)</f>
        <v>0</v>
      </c>
      <c r="R9" s="175" t="s">
        <v>113</v>
      </c>
      <c r="S9" s="175" t="s">
        <v>114</v>
      </c>
      <c r="T9" s="176" t="s">
        <v>115</v>
      </c>
      <c r="U9" s="160">
        <v>0.23599999999999999</v>
      </c>
      <c r="V9" s="160">
        <f>ROUND(E9*U9,2)</f>
        <v>88.55</v>
      </c>
      <c r="W9" s="160"/>
      <c r="X9" s="160" t="s">
        <v>116</v>
      </c>
      <c r="Y9" s="151"/>
      <c r="Z9" s="151"/>
      <c r="AA9" s="151"/>
      <c r="AB9" s="151"/>
      <c r="AC9" s="151"/>
      <c r="AD9" s="151"/>
      <c r="AE9" s="151"/>
      <c r="AF9" s="151"/>
      <c r="AG9" s="151" t="s">
        <v>117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242" t="s">
        <v>147</v>
      </c>
      <c r="D10" s="243"/>
      <c r="E10" s="243"/>
      <c r="F10" s="243"/>
      <c r="G10" s="243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119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1" t="s">
        <v>148</v>
      </c>
      <c r="D11" s="161"/>
      <c r="E11" s="162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51"/>
      <c r="Z11" s="151"/>
      <c r="AA11" s="151"/>
      <c r="AB11" s="151"/>
      <c r="AC11" s="151"/>
      <c r="AD11" s="151"/>
      <c r="AE11" s="151"/>
      <c r="AF11" s="151"/>
      <c r="AG11" s="151" t="s">
        <v>121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181" t="s">
        <v>325</v>
      </c>
      <c r="D12" s="161"/>
      <c r="E12" s="162">
        <v>187.6</v>
      </c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51"/>
      <c r="Z12" s="151"/>
      <c r="AA12" s="151"/>
      <c r="AB12" s="151"/>
      <c r="AC12" s="151"/>
      <c r="AD12" s="151"/>
      <c r="AE12" s="151"/>
      <c r="AF12" s="151"/>
      <c r="AG12" s="151" t="s">
        <v>121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1" t="s">
        <v>326</v>
      </c>
      <c r="D13" s="161"/>
      <c r="E13" s="162">
        <v>187.6</v>
      </c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51"/>
      <c r="Z13" s="151"/>
      <c r="AA13" s="151"/>
      <c r="AB13" s="151"/>
      <c r="AC13" s="151"/>
      <c r="AD13" s="151"/>
      <c r="AE13" s="151"/>
      <c r="AF13" s="151"/>
      <c r="AG13" s="151" t="s">
        <v>121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244"/>
      <c r="D14" s="245"/>
      <c r="E14" s="245"/>
      <c r="F14" s="245"/>
      <c r="G14" s="245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51"/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0">
        <v>2</v>
      </c>
      <c r="B15" s="171" t="s">
        <v>327</v>
      </c>
      <c r="C15" s="180" t="s">
        <v>328</v>
      </c>
      <c r="D15" s="172" t="s">
        <v>146</v>
      </c>
      <c r="E15" s="173">
        <v>375.2</v>
      </c>
      <c r="F15" s="174"/>
      <c r="G15" s="175">
        <f>ROUND(E15*F15,2)</f>
        <v>0</v>
      </c>
      <c r="H15" s="174"/>
      <c r="I15" s="175">
        <f>ROUND(E15*H15,2)</f>
        <v>0</v>
      </c>
      <c r="J15" s="174"/>
      <c r="K15" s="175">
        <f>ROUND(E15*J15,2)</f>
        <v>0</v>
      </c>
      <c r="L15" s="175">
        <v>21</v>
      </c>
      <c r="M15" s="175">
        <f>G15*(1+L15/100)</f>
        <v>0</v>
      </c>
      <c r="N15" s="175">
        <v>0</v>
      </c>
      <c r="O15" s="175">
        <f>ROUND(E15*N15,2)</f>
        <v>0</v>
      </c>
      <c r="P15" s="175">
        <v>0</v>
      </c>
      <c r="Q15" s="175">
        <f>ROUND(E15*P15,2)</f>
        <v>0</v>
      </c>
      <c r="R15" s="175" t="s">
        <v>113</v>
      </c>
      <c r="S15" s="175" t="s">
        <v>114</v>
      </c>
      <c r="T15" s="176" t="s">
        <v>115</v>
      </c>
      <c r="U15" s="160">
        <v>7.0000000000000007E-2</v>
      </c>
      <c r="V15" s="160">
        <f>ROUND(E15*U15,2)</f>
        <v>26.26</v>
      </c>
      <c r="W15" s="160"/>
      <c r="X15" s="160" t="s">
        <v>116</v>
      </c>
      <c r="Y15" s="151"/>
      <c r="Z15" s="151"/>
      <c r="AA15" s="151"/>
      <c r="AB15" s="151"/>
      <c r="AC15" s="151"/>
      <c r="AD15" s="151"/>
      <c r="AE15" s="151"/>
      <c r="AF15" s="151"/>
      <c r="AG15" s="151" t="s">
        <v>117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242" t="s">
        <v>151</v>
      </c>
      <c r="D16" s="243"/>
      <c r="E16" s="243"/>
      <c r="F16" s="243"/>
      <c r="G16" s="243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51"/>
      <c r="Z16" s="151"/>
      <c r="AA16" s="151"/>
      <c r="AB16" s="151"/>
      <c r="AC16" s="151"/>
      <c r="AD16" s="151"/>
      <c r="AE16" s="151"/>
      <c r="AF16" s="151"/>
      <c r="AG16" s="151" t="s">
        <v>119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8"/>
      <c r="B17" s="159"/>
      <c r="C17" s="181" t="s">
        <v>329</v>
      </c>
      <c r="D17" s="161"/>
      <c r="E17" s="162">
        <v>375.2</v>
      </c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>
        <v>5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244"/>
      <c r="D18" s="245"/>
      <c r="E18" s="245"/>
      <c r="F18" s="245"/>
      <c r="G18" s="245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51"/>
      <c r="Z18" s="151"/>
      <c r="AA18" s="151"/>
      <c r="AB18" s="151"/>
      <c r="AC18" s="151"/>
      <c r="AD18" s="151"/>
      <c r="AE18" s="151"/>
      <c r="AF18" s="151"/>
      <c r="AG18" s="151" t="s">
        <v>122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x14ac:dyDescent="0.2">
      <c r="A19" s="164" t="s">
        <v>108</v>
      </c>
      <c r="B19" s="165" t="s">
        <v>67</v>
      </c>
      <c r="C19" s="179" t="s">
        <v>68</v>
      </c>
      <c r="D19" s="166"/>
      <c r="E19" s="167"/>
      <c r="F19" s="168"/>
      <c r="G19" s="168">
        <f>SUMIF(AG20:AG45,"&lt;&gt;NOR",G20:G45)</f>
        <v>0</v>
      </c>
      <c r="H19" s="168"/>
      <c r="I19" s="168">
        <f>SUM(I20:I45)</f>
        <v>0</v>
      </c>
      <c r="J19" s="168"/>
      <c r="K19" s="168">
        <f>SUM(K20:K45)</f>
        <v>0</v>
      </c>
      <c r="L19" s="168"/>
      <c r="M19" s="168">
        <f>SUM(M20:M45)</f>
        <v>0</v>
      </c>
      <c r="N19" s="168"/>
      <c r="O19" s="168">
        <f>SUM(O20:O45)</f>
        <v>50.499999999999993</v>
      </c>
      <c r="P19" s="168"/>
      <c r="Q19" s="168">
        <f>SUM(Q20:Q45)</f>
        <v>0</v>
      </c>
      <c r="R19" s="168"/>
      <c r="S19" s="168"/>
      <c r="T19" s="169"/>
      <c r="U19" s="163"/>
      <c r="V19" s="163">
        <f>SUM(V20:V45)</f>
        <v>48.64</v>
      </c>
      <c r="W19" s="163"/>
      <c r="X19" s="163"/>
      <c r="AG19" t="s">
        <v>109</v>
      </c>
    </row>
    <row r="20" spans="1:60" ht="22.5" outlineLevel="1" x14ac:dyDescent="0.2">
      <c r="A20" s="170">
        <v>3</v>
      </c>
      <c r="B20" s="171" t="s">
        <v>304</v>
      </c>
      <c r="C20" s="180" t="s">
        <v>305</v>
      </c>
      <c r="D20" s="172" t="s">
        <v>223</v>
      </c>
      <c r="E20" s="173">
        <v>25</v>
      </c>
      <c r="F20" s="174"/>
      <c r="G20" s="175">
        <f>ROUND(E20*F20,2)</f>
        <v>0</v>
      </c>
      <c r="H20" s="174"/>
      <c r="I20" s="175">
        <f>ROUND(E20*H20,2)</f>
        <v>0</v>
      </c>
      <c r="J20" s="174"/>
      <c r="K20" s="175">
        <f>ROUND(E20*J20,2)</f>
        <v>0</v>
      </c>
      <c r="L20" s="175">
        <v>21</v>
      </c>
      <c r="M20" s="175">
        <f>G20*(1+L20/100)</f>
        <v>0</v>
      </c>
      <c r="N20" s="175">
        <v>7.3349999999999999E-2</v>
      </c>
      <c r="O20" s="175">
        <f>ROUND(E20*N20,2)</f>
        <v>1.83</v>
      </c>
      <c r="P20" s="175">
        <v>0</v>
      </c>
      <c r="Q20" s="175">
        <f>ROUND(E20*P20,2)</f>
        <v>0</v>
      </c>
      <c r="R20" s="175" t="s">
        <v>208</v>
      </c>
      <c r="S20" s="175" t="s">
        <v>114</v>
      </c>
      <c r="T20" s="176" t="s">
        <v>115</v>
      </c>
      <c r="U20" s="160">
        <v>1.56</v>
      </c>
      <c r="V20" s="160">
        <f>ROUND(E20*U20,2)</f>
        <v>39</v>
      </c>
      <c r="W20" s="160"/>
      <c r="X20" s="160" t="s">
        <v>116</v>
      </c>
      <c r="Y20" s="151"/>
      <c r="Z20" s="151"/>
      <c r="AA20" s="151"/>
      <c r="AB20" s="151"/>
      <c r="AC20" s="151"/>
      <c r="AD20" s="151"/>
      <c r="AE20" s="151"/>
      <c r="AF20" s="151"/>
      <c r="AG20" s="151" t="s">
        <v>117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242" t="s">
        <v>306</v>
      </c>
      <c r="D21" s="243"/>
      <c r="E21" s="243"/>
      <c r="F21" s="243"/>
      <c r="G21" s="243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51"/>
      <c r="Z21" s="151"/>
      <c r="AA21" s="151"/>
      <c r="AB21" s="151"/>
      <c r="AC21" s="151"/>
      <c r="AD21" s="151"/>
      <c r="AE21" s="151"/>
      <c r="AF21" s="151"/>
      <c r="AG21" s="151" t="s">
        <v>119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81" t="s">
        <v>330</v>
      </c>
      <c r="D22" s="161"/>
      <c r="E22" s="162">
        <v>25</v>
      </c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51"/>
      <c r="Z22" s="151"/>
      <c r="AA22" s="151"/>
      <c r="AB22" s="151"/>
      <c r="AC22" s="151"/>
      <c r="AD22" s="151"/>
      <c r="AE22" s="151"/>
      <c r="AF22" s="151"/>
      <c r="AG22" s="151" t="s">
        <v>121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244"/>
      <c r="D23" s="245"/>
      <c r="E23" s="245"/>
      <c r="F23" s="245"/>
      <c r="G23" s="245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51"/>
      <c r="Z23" s="151"/>
      <c r="AA23" s="151"/>
      <c r="AB23" s="151"/>
      <c r="AC23" s="151"/>
      <c r="AD23" s="151"/>
      <c r="AE23" s="151"/>
      <c r="AF23" s="151"/>
      <c r="AG23" s="151" t="s">
        <v>122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 x14ac:dyDescent="0.2">
      <c r="A24" s="170">
        <v>4</v>
      </c>
      <c r="B24" s="171" t="s">
        <v>308</v>
      </c>
      <c r="C24" s="180" t="s">
        <v>309</v>
      </c>
      <c r="D24" s="172" t="s">
        <v>223</v>
      </c>
      <c r="E24" s="173">
        <v>34</v>
      </c>
      <c r="F24" s="174"/>
      <c r="G24" s="175">
        <f>ROUND(E24*F24,2)</f>
        <v>0</v>
      </c>
      <c r="H24" s="174"/>
      <c r="I24" s="175">
        <f>ROUND(E24*H24,2)</f>
        <v>0</v>
      </c>
      <c r="J24" s="174"/>
      <c r="K24" s="175">
        <f>ROUND(E24*J24,2)</f>
        <v>0</v>
      </c>
      <c r="L24" s="175">
        <v>21</v>
      </c>
      <c r="M24" s="175">
        <f>G24*(1+L24/100)</f>
        <v>0</v>
      </c>
      <c r="N24" s="175">
        <v>1.0000000000000001E-5</v>
      </c>
      <c r="O24" s="175">
        <f>ROUND(E24*N24,2)</f>
        <v>0</v>
      </c>
      <c r="P24" s="175">
        <v>0</v>
      </c>
      <c r="Q24" s="175">
        <f>ROUND(E24*P24,2)</f>
        <v>0</v>
      </c>
      <c r="R24" s="175" t="s">
        <v>208</v>
      </c>
      <c r="S24" s="175" t="s">
        <v>114</v>
      </c>
      <c r="T24" s="176" t="s">
        <v>115</v>
      </c>
      <c r="U24" s="160">
        <v>0.17599999999999999</v>
      </c>
      <c r="V24" s="160">
        <f>ROUND(E24*U24,2)</f>
        <v>5.98</v>
      </c>
      <c r="W24" s="160"/>
      <c r="X24" s="160" t="s">
        <v>116</v>
      </c>
      <c r="Y24" s="151"/>
      <c r="Z24" s="151"/>
      <c r="AA24" s="151"/>
      <c r="AB24" s="151"/>
      <c r="AC24" s="151"/>
      <c r="AD24" s="151"/>
      <c r="AE24" s="151"/>
      <c r="AF24" s="151"/>
      <c r="AG24" s="151" t="s">
        <v>117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242" t="s">
        <v>209</v>
      </c>
      <c r="D25" s="243"/>
      <c r="E25" s="243"/>
      <c r="F25" s="243"/>
      <c r="G25" s="243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51"/>
      <c r="Z25" s="151"/>
      <c r="AA25" s="151"/>
      <c r="AB25" s="151"/>
      <c r="AC25" s="151"/>
      <c r="AD25" s="151"/>
      <c r="AE25" s="151"/>
      <c r="AF25" s="151"/>
      <c r="AG25" s="151" t="s">
        <v>119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181" t="s">
        <v>310</v>
      </c>
      <c r="D26" s="161"/>
      <c r="E26" s="162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1"/>
      <c r="Z26" s="151"/>
      <c r="AA26" s="151"/>
      <c r="AB26" s="151"/>
      <c r="AC26" s="151"/>
      <c r="AD26" s="151"/>
      <c r="AE26" s="151"/>
      <c r="AF26" s="151"/>
      <c r="AG26" s="151" t="s">
        <v>121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181" t="s">
        <v>311</v>
      </c>
      <c r="D27" s="161"/>
      <c r="E27" s="162">
        <v>15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51"/>
      <c r="Z27" s="151"/>
      <c r="AA27" s="151"/>
      <c r="AB27" s="151"/>
      <c r="AC27" s="151"/>
      <c r="AD27" s="151"/>
      <c r="AE27" s="151"/>
      <c r="AF27" s="151"/>
      <c r="AG27" s="151" t="s">
        <v>121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1" t="s">
        <v>312</v>
      </c>
      <c r="D28" s="161"/>
      <c r="E28" s="162">
        <v>19</v>
      </c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51"/>
      <c r="Z28" s="151"/>
      <c r="AA28" s="151"/>
      <c r="AB28" s="151"/>
      <c r="AC28" s="151"/>
      <c r="AD28" s="151"/>
      <c r="AE28" s="151"/>
      <c r="AF28" s="151"/>
      <c r="AG28" s="151" t="s">
        <v>121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244"/>
      <c r="D29" s="245"/>
      <c r="E29" s="245"/>
      <c r="F29" s="245"/>
      <c r="G29" s="245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0">
        <v>5</v>
      </c>
      <c r="B30" s="171" t="s">
        <v>234</v>
      </c>
      <c r="C30" s="180" t="s">
        <v>235</v>
      </c>
      <c r="D30" s="172" t="s">
        <v>198</v>
      </c>
      <c r="E30" s="173">
        <v>93.8</v>
      </c>
      <c r="F30" s="174"/>
      <c r="G30" s="175">
        <f>ROUND(E30*F30,2)</f>
        <v>0</v>
      </c>
      <c r="H30" s="174"/>
      <c r="I30" s="175">
        <f>ROUND(E30*H30,2)</f>
        <v>0</v>
      </c>
      <c r="J30" s="174"/>
      <c r="K30" s="175">
        <f>ROUND(E30*J30,2)</f>
        <v>0</v>
      </c>
      <c r="L30" s="175">
        <v>21</v>
      </c>
      <c r="M30" s="175">
        <f>G30*(1+L30/100)</f>
        <v>0</v>
      </c>
      <c r="N30" s="175">
        <v>0</v>
      </c>
      <c r="O30" s="175">
        <f>ROUND(E30*N30,2)</f>
        <v>0</v>
      </c>
      <c r="P30" s="175">
        <v>0</v>
      </c>
      <c r="Q30" s="175">
        <f>ROUND(E30*P30,2)</f>
        <v>0</v>
      </c>
      <c r="R30" s="175" t="s">
        <v>208</v>
      </c>
      <c r="S30" s="175" t="s">
        <v>114</v>
      </c>
      <c r="T30" s="176" t="s">
        <v>115</v>
      </c>
      <c r="U30" s="160">
        <v>3.9E-2</v>
      </c>
      <c r="V30" s="160">
        <f>ROUND(E30*U30,2)</f>
        <v>3.66</v>
      </c>
      <c r="W30" s="160"/>
      <c r="X30" s="160" t="s">
        <v>116</v>
      </c>
      <c r="Y30" s="151"/>
      <c r="Z30" s="151"/>
      <c r="AA30" s="151"/>
      <c r="AB30" s="151"/>
      <c r="AC30" s="151"/>
      <c r="AD30" s="151"/>
      <c r="AE30" s="151"/>
      <c r="AF30" s="151"/>
      <c r="AG30" s="151" t="s">
        <v>117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181" t="s">
        <v>217</v>
      </c>
      <c r="D31" s="161"/>
      <c r="E31" s="162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1" t="s">
        <v>331</v>
      </c>
      <c r="D32" s="161"/>
      <c r="E32" s="162">
        <v>46.9</v>
      </c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51"/>
      <c r="Z32" s="151"/>
      <c r="AA32" s="151"/>
      <c r="AB32" s="151"/>
      <c r="AC32" s="151"/>
      <c r="AD32" s="151"/>
      <c r="AE32" s="151"/>
      <c r="AF32" s="151"/>
      <c r="AG32" s="151" t="s">
        <v>121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81" t="s">
        <v>332</v>
      </c>
      <c r="D33" s="161"/>
      <c r="E33" s="162">
        <v>46.9</v>
      </c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51"/>
      <c r="Z33" s="151"/>
      <c r="AA33" s="151"/>
      <c r="AB33" s="151"/>
      <c r="AC33" s="151"/>
      <c r="AD33" s="151"/>
      <c r="AE33" s="151"/>
      <c r="AF33" s="151"/>
      <c r="AG33" s="151" t="s">
        <v>121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244"/>
      <c r="D34" s="245"/>
      <c r="E34" s="245"/>
      <c r="F34" s="245"/>
      <c r="G34" s="245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0">
        <v>6</v>
      </c>
      <c r="B35" s="171" t="s">
        <v>315</v>
      </c>
      <c r="C35" s="180" t="s">
        <v>316</v>
      </c>
      <c r="D35" s="172" t="s">
        <v>198</v>
      </c>
      <c r="E35" s="173">
        <v>93.8</v>
      </c>
      <c r="F35" s="174"/>
      <c r="G35" s="175">
        <f>ROUND(E35*F35,2)</f>
        <v>0</v>
      </c>
      <c r="H35" s="174"/>
      <c r="I35" s="175">
        <f>ROUND(E35*H35,2)</f>
        <v>0</v>
      </c>
      <c r="J35" s="174"/>
      <c r="K35" s="175">
        <f>ROUND(E35*J35,2)</f>
        <v>0</v>
      </c>
      <c r="L35" s="175">
        <v>21</v>
      </c>
      <c r="M35" s="175">
        <f>G35*(1+L35/100)</f>
        <v>0</v>
      </c>
      <c r="N35" s="175">
        <v>0.51870000000000005</v>
      </c>
      <c r="O35" s="175">
        <f>ROUND(E35*N35,2)</f>
        <v>48.65</v>
      </c>
      <c r="P35" s="175">
        <v>0</v>
      </c>
      <c r="Q35" s="175">
        <f>ROUND(E35*P35,2)</f>
        <v>0</v>
      </c>
      <c r="R35" s="175" t="s">
        <v>199</v>
      </c>
      <c r="S35" s="175" t="s">
        <v>114</v>
      </c>
      <c r="T35" s="176" t="s">
        <v>115</v>
      </c>
      <c r="U35" s="160">
        <v>0</v>
      </c>
      <c r="V35" s="160">
        <f>ROUND(E35*U35,2)</f>
        <v>0</v>
      </c>
      <c r="W35" s="160"/>
      <c r="X35" s="160" t="s">
        <v>200</v>
      </c>
      <c r="Y35" s="151"/>
      <c r="Z35" s="151"/>
      <c r="AA35" s="151"/>
      <c r="AB35" s="151"/>
      <c r="AC35" s="151"/>
      <c r="AD35" s="151"/>
      <c r="AE35" s="151"/>
      <c r="AF35" s="151"/>
      <c r="AG35" s="151" t="s">
        <v>201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67.5" outlineLevel="1" x14ac:dyDescent="0.2">
      <c r="A36" s="158"/>
      <c r="B36" s="159"/>
      <c r="C36" s="181" t="s">
        <v>491</v>
      </c>
      <c r="D36" s="161"/>
      <c r="E36" s="162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51"/>
      <c r="Z36" s="151"/>
      <c r="AA36" s="151"/>
      <c r="AB36" s="151"/>
      <c r="AC36" s="151"/>
      <c r="AD36" s="151"/>
      <c r="AE36" s="151"/>
      <c r="AF36" s="151"/>
      <c r="AG36" s="151" t="s">
        <v>121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81" t="s">
        <v>331</v>
      </c>
      <c r="D37" s="161"/>
      <c r="E37" s="162">
        <v>46.9</v>
      </c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51"/>
      <c r="Z37" s="151"/>
      <c r="AA37" s="151"/>
      <c r="AB37" s="151"/>
      <c r="AC37" s="151"/>
      <c r="AD37" s="151"/>
      <c r="AE37" s="151"/>
      <c r="AF37" s="151"/>
      <c r="AG37" s="151" t="s">
        <v>121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8"/>
      <c r="B38" s="159"/>
      <c r="C38" s="181" t="s">
        <v>332</v>
      </c>
      <c r="D38" s="161"/>
      <c r="E38" s="162">
        <v>46.9</v>
      </c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51"/>
      <c r="Z38" s="151"/>
      <c r="AA38" s="151"/>
      <c r="AB38" s="151"/>
      <c r="AC38" s="151"/>
      <c r="AD38" s="151"/>
      <c r="AE38" s="151"/>
      <c r="AF38" s="151"/>
      <c r="AG38" s="151" t="s">
        <v>121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244"/>
      <c r="D39" s="245"/>
      <c r="E39" s="245"/>
      <c r="F39" s="245"/>
      <c r="G39" s="245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51"/>
      <c r="Z39" s="151"/>
      <c r="AA39" s="151"/>
      <c r="AB39" s="151"/>
      <c r="AC39" s="151"/>
      <c r="AD39" s="151"/>
      <c r="AE39" s="151"/>
      <c r="AF39" s="151"/>
      <c r="AG39" s="151" t="s">
        <v>122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70">
        <v>7</v>
      </c>
      <c r="B40" s="171" t="s">
        <v>317</v>
      </c>
      <c r="C40" s="180" t="s">
        <v>318</v>
      </c>
      <c r="D40" s="172" t="s">
        <v>223</v>
      </c>
      <c r="E40" s="173">
        <v>15</v>
      </c>
      <c r="F40" s="174"/>
      <c r="G40" s="175">
        <f>ROUND(E40*F40,2)</f>
        <v>0</v>
      </c>
      <c r="H40" s="174"/>
      <c r="I40" s="175">
        <f>ROUND(E40*H40,2)</f>
        <v>0</v>
      </c>
      <c r="J40" s="174"/>
      <c r="K40" s="175">
        <f>ROUND(E40*J40,2)</f>
        <v>0</v>
      </c>
      <c r="L40" s="175">
        <v>21</v>
      </c>
      <c r="M40" s="175">
        <f>G40*(1+L40/100)</f>
        <v>0</v>
      </c>
      <c r="N40" s="175">
        <v>9.3999999999999997E-4</v>
      </c>
      <c r="O40" s="175">
        <f>ROUND(E40*N40,2)</f>
        <v>0.01</v>
      </c>
      <c r="P40" s="175">
        <v>0</v>
      </c>
      <c r="Q40" s="175">
        <f>ROUND(E40*P40,2)</f>
        <v>0</v>
      </c>
      <c r="R40" s="175" t="s">
        <v>191</v>
      </c>
      <c r="S40" s="175" t="s">
        <v>115</v>
      </c>
      <c r="T40" s="176" t="s">
        <v>115</v>
      </c>
      <c r="U40" s="160">
        <v>0</v>
      </c>
      <c r="V40" s="160">
        <f>ROUND(E40*U40,2)</f>
        <v>0</v>
      </c>
      <c r="W40" s="160"/>
      <c r="X40" s="160" t="s">
        <v>192</v>
      </c>
      <c r="Y40" s="151"/>
      <c r="Z40" s="151"/>
      <c r="AA40" s="151"/>
      <c r="AB40" s="151"/>
      <c r="AC40" s="151"/>
      <c r="AD40" s="151"/>
      <c r="AE40" s="151"/>
      <c r="AF40" s="151"/>
      <c r="AG40" s="151" t="s">
        <v>193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81" t="s">
        <v>319</v>
      </c>
      <c r="D41" s="161"/>
      <c r="E41" s="162">
        <v>15</v>
      </c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51"/>
      <c r="Z41" s="151"/>
      <c r="AA41" s="151"/>
      <c r="AB41" s="151"/>
      <c r="AC41" s="151"/>
      <c r="AD41" s="151"/>
      <c r="AE41" s="151"/>
      <c r="AF41" s="151"/>
      <c r="AG41" s="151" t="s">
        <v>121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244"/>
      <c r="D42" s="245"/>
      <c r="E42" s="245"/>
      <c r="F42" s="245"/>
      <c r="G42" s="245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51"/>
      <c r="Z42" s="151"/>
      <c r="AA42" s="151"/>
      <c r="AB42" s="151"/>
      <c r="AC42" s="151"/>
      <c r="AD42" s="151"/>
      <c r="AE42" s="151"/>
      <c r="AF42" s="151"/>
      <c r="AG42" s="151" t="s">
        <v>122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70">
        <v>8</v>
      </c>
      <c r="B43" s="171" t="s">
        <v>320</v>
      </c>
      <c r="C43" s="180" t="s">
        <v>321</v>
      </c>
      <c r="D43" s="172" t="s">
        <v>223</v>
      </c>
      <c r="E43" s="173">
        <v>19</v>
      </c>
      <c r="F43" s="174"/>
      <c r="G43" s="175">
        <f>ROUND(E43*F43,2)</f>
        <v>0</v>
      </c>
      <c r="H43" s="174"/>
      <c r="I43" s="175">
        <f>ROUND(E43*H43,2)</f>
        <v>0</v>
      </c>
      <c r="J43" s="174"/>
      <c r="K43" s="175">
        <f>ROUND(E43*J43,2)</f>
        <v>0</v>
      </c>
      <c r="L43" s="175">
        <v>21</v>
      </c>
      <c r="M43" s="175">
        <f>G43*(1+L43/100)</f>
        <v>0</v>
      </c>
      <c r="N43" s="175">
        <v>2.9999999999999997E-4</v>
      </c>
      <c r="O43" s="175">
        <f>ROUND(E43*N43,2)</f>
        <v>0.01</v>
      </c>
      <c r="P43" s="175">
        <v>0</v>
      </c>
      <c r="Q43" s="175">
        <f>ROUND(E43*P43,2)</f>
        <v>0</v>
      </c>
      <c r="R43" s="175" t="s">
        <v>191</v>
      </c>
      <c r="S43" s="175" t="s">
        <v>114</v>
      </c>
      <c r="T43" s="176" t="s">
        <v>115</v>
      </c>
      <c r="U43" s="160">
        <v>0</v>
      </c>
      <c r="V43" s="160">
        <f>ROUND(E43*U43,2)</f>
        <v>0</v>
      </c>
      <c r="W43" s="160"/>
      <c r="X43" s="160" t="s">
        <v>192</v>
      </c>
      <c r="Y43" s="151"/>
      <c r="Z43" s="151"/>
      <c r="AA43" s="151"/>
      <c r="AB43" s="151"/>
      <c r="AC43" s="151"/>
      <c r="AD43" s="151"/>
      <c r="AE43" s="151"/>
      <c r="AF43" s="151"/>
      <c r="AG43" s="151" t="s">
        <v>256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81" t="s">
        <v>322</v>
      </c>
      <c r="D44" s="161"/>
      <c r="E44" s="162">
        <v>19</v>
      </c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51"/>
      <c r="Z44" s="151"/>
      <c r="AA44" s="151"/>
      <c r="AB44" s="151"/>
      <c r="AC44" s="151"/>
      <c r="AD44" s="151"/>
      <c r="AE44" s="151"/>
      <c r="AF44" s="151"/>
      <c r="AG44" s="151" t="s">
        <v>121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244"/>
      <c r="D45" s="245"/>
      <c r="E45" s="245"/>
      <c r="F45" s="245"/>
      <c r="G45" s="245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51"/>
      <c r="Z45" s="151"/>
      <c r="AA45" s="151"/>
      <c r="AB45" s="151"/>
      <c r="AC45" s="151"/>
      <c r="AD45" s="151"/>
      <c r="AE45" s="151"/>
      <c r="AF45" s="151"/>
      <c r="AG45" s="151" t="s">
        <v>122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x14ac:dyDescent="0.2">
      <c r="A46" s="164" t="s">
        <v>108</v>
      </c>
      <c r="B46" s="165" t="s">
        <v>75</v>
      </c>
      <c r="C46" s="179" t="s">
        <v>76</v>
      </c>
      <c r="D46" s="166"/>
      <c r="E46" s="167"/>
      <c r="F46" s="168"/>
      <c r="G46" s="168">
        <f>SUMIF(AG47:AG50,"&lt;&gt;NOR",G47:G50)</f>
        <v>0</v>
      </c>
      <c r="H46" s="168"/>
      <c r="I46" s="168">
        <f>SUM(I47:I50)</f>
        <v>0</v>
      </c>
      <c r="J46" s="168"/>
      <c r="K46" s="168">
        <f>SUM(K47:K50)</f>
        <v>0</v>
      </c>
      <c r="L46" s="168"/>
      <c r="M46" s="168">
        <f>SUM(M47:M50)</f>
        <v>0</v>
      </c>
      <c r="N46" s="168"/>
      <c r="O46" s="168">
        <f>SUM(O47:O50)</f>
        <v>0</v>
      </c>
      <c r="P46" s="168"/>
      <c r="Q46" s="168">
        <f>SUM(Q47:Q50)</f>
        <v>0</v>
      </c>
      <c r="R46" s="168"/>
      <c r="S46" s="168"/>
      <c r="T46" s="169"/>
      <c r="U46" s="163"/>
      <c r="V46" s="163">
        <f>SUM(V47:V50)</f>
        <v>0.47</v>
      </c>
      <c r="W46" s="163"/>
      <c r="X46" s="163"/>
      <c r="AG46" t="s">
        <v>109</v>
      </c>
    </row>
    <row r="47" spans="1:60" ht="22.5" outlineLevel="1" x14ac:dyDescent="0.2">
      <c r="A47" s="170">
        <v>9</v>
      </c>
      <c r="B47" s="171" t="s">
        <v>285</v>
      </c>
      <c r="C47" s="180" t="s">
        <v>286</v>
      </c>
      <c r="D47" s="172" t="s">
        <v>190</v>
      </c>
      <c r="E47" s="173">
        <v>2.2253400000000001</v>
      </c>
      <c r="F47" s="174"/>
      <c r="G47" s="175">
        <f>ROUND(E47*F47,2)</f>
        <v>0</v>
      </c>
      <c r="H47" s="174"/>
      <c r="I47" s="175">
        <f>ROUND(E47*H47,2)</f>
        <v>0</v>
      </c>
      <c r="J47" s="174"/>
      <c r="K47" s="175">
        <f>ROUND(E47*J47,2)</f>
        <v>0</v>
      </c>
      <c r="L47" s="175">
        <v>21</v>
      </c>
      <c r="M47" s="175">
        <f>G47*(1+L47/100)</f>
        <v>0</v>
      </c>
      <c r="N47" s="175">
        <v>0</v>
      </c>
      <c r="O47" s="175">
        <f>ROUND(E47*N47,2)</f>
        <v>0</v>
      </c>
      <c r="P47" s="175">
        <v>0</v>
      </c>
      <c r="Q47" s="175">
        <f>ROUND(E47*P47,2)</f>
        <v>0</v>
      </c>
      <c r="R47" s="175" t="s">
        <v>208</v>
      </c>
      <c r="S47" s="175" t="s">
        <v>114</v>
      </c>
      <c r="T47" s="176" t="s">
        <v>115</v>
      </c>
      <c r="U47" s="160">
        <v>0.21149999999999999</v>
      </c>
      <c r="V47" s="160">
        <f>ROUND(E47*U47,2)</f>
        <v>0.47</v>
      </c>
      <c r="W47" s="160"/>
      <c r="X47" s="160" t="s">
        <v>287</v>
      </c>
      <c r="Y47" s="151"/>
      <c r="Z47" s="151"/>
      <c r="AA47" s="151"/>
      <c r="AB47" s="151"/>
      <c r="AC47" s="151"/>
      <c r="AD47" s="151"/>
      <c r="AE47" s="151"/>
      <c r="AF47" s="151"/>
      <c r="AG47" s="151" t="s">
        <v>288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242" t="s">
        <v>289</v>
      </c>
      <c r="D48" s="243"/>
      <c r="E48" s="243"/>
      <c r="F48" s="243"/>
      <c r="G48" s="243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51"/>
      <c r="Z48" s="151"/>
      <c r="AA48" s="151"/>
      <c r="AB48" s="151"/>
      <c r="AC48" s="151"/>
      <c r="AD48" s="151"/>
      <c r="AE48" s="151"/>
      <c r="AF48" s="151"/>
      <c r="AG48" s="151" t="s">
        <v>119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253" t="s">
        <v>290</v>
      </c>
      <c r="D49" s="254"/>
      <c r="E49" s="254"/>
      <c r="F49" s="254"/>
      <c r="G49" s="254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51"/>
      <c r="Z49" s="151"/>
      <c r="AA49" s="151"/>
      <c r="AB49" s="151"/>
      <c r="AC49" s="151"/>
      <c r="AD49" s="151"/>
      <c r="AE49" s="151"/>
      <c r="AF49" s="151"/>
      <c r="AG49" s="151" t="s">
        <v>172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/>
      <c r="B50" s="159"/>
      <c r="C50" s="244"/>
      <c r="D50" s="245"/>
      <c r="E50" s="245"/>
      <c r="F50" s="245"/>
      <c r="G50" s="245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51"/>
      <c r="Z50" s="151"/>
      <c r="AA50" s="151"/>
      <c r="AB50" s="151"/>
      <c r="AC50" s="151"/>
      <c r="AD50" s="151"/>
      <c r="AE50" s="151"/>
      <c r="AF50" s="151"/>
      <c r="AG50" s="151" t="s">
        <v>122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3"/>
      <c r="B51" s="4"/>
      <c r="C51" s="182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AE51">
        <v>15</v>
      </c>
      <c r="AF51">
        <v>21</v>
      </c>
      <c r="AG51" t="s">
        <v>95</v>
      </c>
    </row>
    <row r="52" spans="1:60" x14ac:dyDescent="0.2">
      <c r="A52" s="154"/>
      <c r="B52" s="155" t="s">
        <v>29</v>
      </c>
      <c r="C52" s="183"/>
      <c r="D52" s="156"/>
      <c r="E52" s="157"/>
      <c r="F52" s="157"/>
      <c r="G52" s="178">
        <f>G8+G19+G46</f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AE52">
        <f>SUMIF(L7:L50,AE51,G7:G50)</f>
        <v>0</v>
      </c>
      <c r="AF52">
        <f>SUMIF(L7:L50,AF51,G7:G50)</f>
        <v>0</v>
      </c>
      <c r="AG52" t="s">
        <v>291</v>
      </c>
    </row>
    <row r="53" spans="1:60" x14ac:dyDescent="0.2">
      <c r="A53" s="241" t="s">
        <v>292</v>
      </c>
      <c r="B53" s="241"/>
      <c r="C53" s="182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60" x14ac:dyDescent="0.2">
      <c r="A54" s="3"/>
      <c r="B54" s="4" t="s">
        <v>293</v>
      </c>
      <c r="C54" s="182" t="s">
        <v>294</v>
      </c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AG54" t="s">
        <v>295</v>
      </c>
    </row>
    <row r="55" spans="1:60" x14ac:dyDescent="0.2">
      <c r="A55" s="3"/>
      <c r="B55" s="4" t="s">
        <v>333</v>
      </c>
      <c r="C55" s="182" t="s">
        <v>297</v>
      </c>
      <c r="D55" s="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AG55" t="s">
        <v>298</v>
      </c>
    </row>
    <row r="56" spans="1:60" x14ac:dyDescent="0.2">
      <c r="A56" s="3"/>
      <c r="B56" s="4"/>
      <c r="C56" s="182" t="s">
        <v>138</v>
      </c>
      <c r="D56" s="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AG56" t="s">
        <v>299</v>
      </c>
    </row>
    <row r="57" spans="1:60" x14ac:dyDescent="0.2">
      <c r="A57" s="3"/>
      <c r="B57" s="4"/>
      <c r="C57" s="182"/>
      <c r="D57" s="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60" x14ac:dyDescent="0.2">
      <c r="C58" s="184"/>
      <c r="D58" s="10"/>
      <c r="AG58" t="s">
        <v>300</v>
      </c>
    </row>
    <row r="59" spans="1:60" x14ac:dyDescent="0.2">
      <c r="D59" s="10"/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0">
    <mergeCell ref="A53:B53"/>
    <mergeCell ref="C10:G10"/>
    <mergeCell ref="C14:G14"/>
    <mergeCell ref="C16:G16"/>
    <mergeCell ref="C18:G18"/>
    <mergeCell ref="C21:G21"/>
    <mergeCell ref="C45:G45"/>
    <mergeCell ref="C48:G48"/>
    <mergeCell ref="C49:G49"/>
    <mergeCell ref="C50:G50"/>
    <mergeCell ref="C23:G23"/>
    <mergeCell ref="C25:G25"/>
    <mergeCell ref="C29:G29"/>
    <mergeCell ref="C34:G34"/>
    <mergeCell ref="C39:G39"/>
    <mergeCell ref="C42:G42"/>
    <mergeCell ref="A1:G1"/>
    <mergeCell ref="C2:G2"/>
    <mergeCell ref="C3:G3"/>
    <mergeCell ref="C4:G4"/>
  </mergeCells>
  <pageMargins left="0.59055118110236204" right="0.196850393700787" top="0.75" bottom="0.75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218" activePane="bottomLeft" state="frozen"/>
      <selection pane="bottomLeft" activeCell="F237" sqref="F237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6" t="s">
        <v>81</v>
      </c>
      <c r="B1" s="246"/>
      <c r="C1" s="246"/>
      <c r="D1" s="246"/>
      <c r="E1" s="246"/>
      <c r="F1" s="246"/>
      <c r="G1" s="246"/>
      <c r="AG1" t="s">
        <v>82</v>
      </c>
    </row>
    <row r="2" spans="1:60" ht="24.95" customHeight="1" x14ac:dyDescent="0.2">
      <c r="A2" s="143" t="s">
        <v>7</v>
      </c>
      <c r="B2" s="49" t="s">
        <v>43</v>
      </c>
      <c r="C2" s="247" t="s">
        <v>44</v>
      </c>
      <c r="D2" s="248"/>
      <c r="E2" s="248"/>
      <c r="F2" s="248"/>
      <c r="G2" s="249"/>
      <c r="AG2" t="s">
        <v>83</v>
      </c>
    </row>
    <row r="3" spans="1:60" ht="24.95" customHeight="1" x14ac:dyDescent="0.2">
      <c r="A3" s="143" t="s">
        <v>8</v>
      </c>
      <c r="B3" s="49" t="s">
        <v>54</v>
      </c>
      <c r="C3" s="247" t="s">
        <v>55</v>
      </c>
      <c r="D3" s="248"/>
      <c r="E3" s="248"/>
      <c r="F3" s="248"/>
      <c r="G3" s="249"/>
      <c r="AC3" s="125" t="s">
        <v>84</v>
      </c>
      <c r="AG3" t="s">
        <v>85</v>
      </c>
    </row>
    <row r="4" spans="1:60" ht="24.95" customHeight="1" x14ac:dyDescent="0.2">
      <c r="A4" s="144" t="s">
        <v>9</v>
      </c>
      <c r="B4" s="145" t="s">
        <v>56</v>
      </c>
      <c r="C4" s="250" t="s">
        <v>489</v>
      </c>
      <c r="D4" s="251"/>
      <c r="E4" s="251"/>
      <c r="F4" s="251"/>
      <c r="G4" s="252"/>
      <c r="AG4" t="s">
        <v>86</v>
      </c>
    </row>
    <row r="5" spans="1:60" x14ac:dyDescent="0.2">
      <c r="D5" s="10"/>
    </row>
    <row r="6" spans="1:60" ht="38.25" x14ac:dyDescent="0.2">
      <c r="A6" s="147" t="s">
        <v>87</v>
      </c>
      <c r="B6" s="149" t="s">
        <v>88</v>
      </c>
      <c r="C6" s="149" t="s">
        <v>89</v>
      </c>
      <c r="D6" s="148" t="s">
        <v>90</v>
      </c>
      <c r="E6" s="147" t="s">
        <v>91</v>
      </c>
      <c r="F6" s="146" t="s">
        <v>92</v>
      </c>
      <c r="G6" s="147" t="s">
        <v>29</v>
      </c>
      <c r="H6" s="150" t="s">
        <v>30</v>
      </c>
      <c r="I6" s="150" t="s">
        <v>93</v>
      </c>
      <c r="J6" s="150" t="s">
        <v>31</v>
      </c>
      <c r="K6" s="150" t="s">
        <v>94</v>
      </c>
      <c r="L6" s="150" t="s">
        <v>95</v>
      </c>
      <c r="M6" s="150" t="s">
        <v>96</v>
      </c>
      <c r="N6" s="150" t="s">
        <v>97</v>
      </c>
      <c r="O6" s="150" t="s">
        <v>98</v>
      </c>
      <c r="P6" s="150" t="s">
        <v>99</v>
      </c>
      <c r="Q6" s="150" t="s">
        <v>100</v>
      </c>
      <c r="R6" s="150" t="s">
        <v>101</v>
      </c>
      <c r="S6" s="150" t="s">
        <v>102</v>
      </c>
      <c r="T6" s="150" t="s">
        <v>103</v>
      </c>
      <c r="U6" s="150" t="s">
        <v>104</v>
      </c>
      <c r="V6" s="150" t="s">
        <v>105</v>
      </c>
      <c r="W6" s="150" t="s">
        <v>106</v>
      </c>
      <c r="X6" s="150" t="s">
        <v>107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4" t="s">
        <v>108</v>
      </c>
      <c r="B8" s="165" t="s">
        <v>61</v>
      </c>
      <c r="C8" s="179" t="s">
        <v>62</v>
      </c>
      <c r="D8" s="166"/>
      <c r="E8" s="167"/>
      <c r="F8" s="168"/>
      <c r="G8" s="168">
        <f>SUMIF(AG9:AG87,"&lt;&gt;NOR",G9:G87)</f>
        <v>0</v>
      </c>
      <c r="H8" s="168"/>
      <c r="I8" s="168">
        <f>SUM(I9:I87)</f>
        <v>0</v>
      </c>
      <c r="J8" s="168"/>
      <c r="K8" s="168">
        <f>SUM(K9:K87)</f>
        <v>0</v>
      </c>
      <c r="L8" s="168"/>
      <c r="M8" s="168">
        <f>SUM(M9:M87)</f>
        <v>0</v>
      </c>
      <c r="N8" s="168"/>
      <c r="O8" s="168">
        <f>SUM(O9:O87)</f>
        <v>134.49</v>
      </c>
      <c r="P8" s="168"/>
      <c r="Q8" s="168">
        <f>SUM(Q9:Q87)</f>
        <v>0</v>
      </c>
      <c r="R8" s="168"/>
      <c r="S8" s="168"/>
      <c r="T8" s="169"/>
      <c r="U8" s="163"/>
      <c r="V8" s="163">
        <f>SUM(V9:V87)</f>
        <v>512.33000000000004</v>
      </c>
      <c r="W8" s="163"/>
      <c r="X8" s="163"/>
      <c r="AG8" t="s">
        <v>109</v>
      </c>
    </row>
    <row r="9" spans="1:60" outlineLevel="1" x14ac:dyDescent="0.2">
      <c r="A9" s="170">
        <v>1</v>
      </c>
      <c r="B9" s="171" t="s">
        <v>129</v>
      </c>
      <c r="C9" s="180" t="s">
        <v>130</v>
      </c>
      <c r="D9" s="172" t="s">
        <v>131</v>
      </c>
      <c r="E9" s="173">
        <v>295.59050000000002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5" t="s">
        <v>113</v>
      </c>
      <c r="S9" s="175" t="s">
        <v>114</v>
      </c>
      <c r="T9" s="176" t="s">
        <v>115</v>
      </c>
      <c r="U9" s="160">
        <v>0.16</v>
      </c>
      <c r="V9" s="160">
        <f>ROUND(E9*U9,2)</f>
        <v>47.29</v>
      </c>
      <c r="W9" s="160"/>
      <c r="X9" s="160" t="s">
        <v>116</v>
      </c>
      <c r="Y9" s="151"/>
      <c r="Z9" s="151"/>
      <c r="AA9" s="151"/>
      <c r="AB9" s="151"/>
      <c r="AC9" s="151"/>
      <c r="AD9" s="151"/>
      <c r="AE9" s="151"/>
      <c r="AF9" s="151"/>
      <c r="AG9" s="151" t="s">
        <v>117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33.75" outlineLevel="1" x14ac:dyDescent="0.2">
      <c r="A10" s="158"/>
      <c r="B10" s="159"/>
      <c r="C10" s="242" t="s">
        <v>132</v>
      </c>
      <c r="D10" s="243"/>
      <c r="E10" s="243"/>
      <c r="F10" s="243"/>
      <c r="G10" s="243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119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77" t="str">
        <f>C10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1" t="s">
        <v>133</v>
      </c>
      <c r="D11" s="161"/>
      <c r="E11" s="162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51"/>
      <c r="Z11" s="151"/>
      <c r="AA11" s="151"/>
      <c r="AB11" s="151"/>
      <c r="AC11" s="151"/>
      <c r="AD11" s="151"/>
      <c r="AE11" s="151"/>
      <c r="AF11" s="151"/>
      <c r="AG11" s="151" t="s">
        <v>121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181" t="s">
        <v>334</v>
      </c>
      <c r="D12" s="161"/>
      <c r="E12" s="162">
        <v>8.2460000000000004</v>
      </c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51"/>
      <c r="Z12" s="151"/>
      <c r="AA12" s="151"/>
      <c r="AB12" s="151"/>
      <c r="AC12" s="151"/>
      <c r="AD12" s="151"/>
      <c r="AE12" s="151"/>
      <c r="AF12" s="151"/>
      <c r="AG12" s="151" t="s">
        <v>121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1" t="s">
        <v>335</v>
      </c>
      <c r="D13" s="161"/>
      <c r="E13" s="162">
        <v>36.182000000000002</v>
      </c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51"/>
      <c r="Z13" s="151"/>
      <c r="AA13" s="151"/>
      <c r="AB13" s="151"/>
      <c r="AC13" s="151"/>
      <c r="AD13" s="151"/>
      <c r="AE13" s="151"/>
      <c r="AF13" s="151"/>
      <c r="AG13" s="151" t="s">
        <v>121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1" t="s">
        <v>336</v>
      </c>
      <c r="D14" s="161"/>
      <c r="E14" s="162">
        <v>7.04</v>
      </c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51"/>
      <c r="Z14" s="151"/>
      <c r="AA14" s="151"/>
      <c r="AB14" s="151"/>
      <c r="AC14" s="151"/>
      <c r="AD14" s="151"/>
      <c r="AE14" s="151"/>
      <c r="AF14" s="151"/>
      <c r="AG14" s="151" t="s">
        <v>121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181" t="s">
        <v>337</v>
      </c>
      <c r="D15" s="161"/>
      <c r="E15" s="162">
        <v>34.840000000000003</v>
      </c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1" t="s">
        <v>338</v>
      </c>
      <c r="D16" s="161"/>
      <c r="E16" s="162">
        <v>173.97800000000001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51"/>
      <c r="Z16" s="151"/>
      <c r="AA16" s="151"/>
      <c r="AB16" s="151"/>
      <c r="AC16" s="151"/>
      <c r="AD16" s="151"/>
      <c r="AE16" s="151"/>
      <c r="AF16" s="151"/>
      <c r="AG16" s="151" t="s">
        <v>121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8"/>
      <c r="B17" s="159"/>
      <c r="C17" s="181" t="s">
        <v>339</v>
      </c>
      <c r="D17" s="161"/>
      <c r="E17" s="162">
        <v>7.2285000000000004</v>
      </c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1" t="s">
        <v>340</v>
      </c>
      <c r="D18" s="161"/>
      <c r="E18" s="162">
        <v>11.096</v>
      </c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51"/>
      <c r="Z18" s="151"/>
      <c r="AA18" s="151"/>
      <c r="AB18" s="151"/>
      <c r="AC18" s="151"/>
      <c r="AD18" s="151"/>
      <c r="AE18" s="151"/>
      <c r="AF18" s="151"/>
      <c r="AG18" s="151" t="s">
        <v>121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1" t="s">
        <v>138</v>
      </c>
      <c r="D19" s="161"/>
      <c r="E19" s="162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51"/>
      <c r="Z19" s="151"/>
      <c r="AA19" s="151"/>
      <c r="AB19" s="151"/>
      <c r="AC19" s="151"/>
      <c r="AD19" s="151"/>
      <c r="AE19" s="151"/>
      <c r="AF19" s="151"/>
      <c r="AG19" s="151" t="s">
        <v>121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/>
      <c r="B20" s="159"/>
      <c r="C20" s="181" t="s">
        <v>341</v>
      </c>
      <c r="D20" s="161"/>
      <c r="E20" s="162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181" t="s">
        <v>342</v>
      </c>
      <c r="D21" s="161"/>
      <c r="E21" s="162">
        <v>16.98</v>
      </c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51"/>
      <c r="Z21" s="151"/>
      <c r="AA21" s="151"/>
      <c r="AB21" s="151"/>
      <c r="AC21" s="151"/>
      <c r="AD21" s="151"/>
      <c r="AE21" s="151"/>
      <c r="AF21" s="151"/>
      <c r="AG21" s="151" t="s">
        <v>121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244"/>
      <c r="D22" s="245"/>
      <c r="E22" s="245"/>
      <c r="F22" s="245"/>
      <c r="G22" s="245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70">
        <v>2</v>
      </c>
      <c r="B23" s="171" t="s">
        <v>141</v>
      </c>
      <c r="C23" s="180" t="s">
        <v>142</v>
      </c>
      <c r="D23" s="172" t="s">
        <v>131</v>
      </c>
      <c r="E23" s="173">
        <v>295.59050000000002</v>
      </c>
      <c r="F23" s="174"/>
      <c r="G23" s="175">
        <f>ROUND(E23*F23,2)</f>
        <v>0</v>
      </c>
      <c r="H23" s="174"/>
      <c r="I23" s="175">
        <f>ROUND(E23*H23,2)</f>
        <v>0</v>
      </c>
      <c r="J23" s="174"/>
      <c r="K23" s="175">
        <f>ROUND(E23*J23,2)</f>
        <v>0</v>
      </c>
      <c r="L23" s="175">
        <v>21</v>
      </c>
      <c r="M23" s="175">
        <f>G23*(1+L23/100)</f>
        <v>0</v>
      </c>
      <c r="N23" s="175">
        <v>0</v>
      </c>
      <c r="O23" s="175">
        <f>ROUND(E23*N23,2)</f>
        <v>0</v>
      </c>
      <c r="P23" s="175">
        <v>0</v>
      </c>
      <c r="Q23" s="175">
        <f>ROUND(E23*P23,2)</f>
        <v>0</v>
      </c>
      <c r="R23" s="175" t="s">
        <v>113</v>
      </c>
      <c r="S23" s="175" t="s">
        <v>114</v>
      </c>
      <c r="T23" s="176" t="s">
        <v>115</v>
      </c>
      <c r="U23" s="160">
        <v>8.4000000000000005E-2</v>
      </c>
      <c r="V23" s="160">
        <f>ROUND(E23*U23,2)</f>
        <v>24.83</v>
      </c>
      <c r="W23" s="160"/>
      <c r="X23" s="160" t="s">
        <v>116</v>
      </c>
      <c r="Y23" s="151"/>
      <c r="Z23" s="151"/>
      <c r="AA23" s="151"/>
      <c r="AB23" s="151"/>
      <c r="AC23" s="151"/>
      <c r="AD23" s="151"/>
      <c r="AE23" s="151"/>
      <c r="AF23" s="151"/>
      <c r="AG23" s="151" t="s">
        <v>117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33.75" outlineLevel="1" x14ac:dyDescent="0.2">
      <c r="A24" s="158"/>
      <c r="B24" s="159"/>
      <c r="C24" s="242" t="s">
        <v>132</v>
      </c>
      <c r="D24" s="243"/>
      <c r="E24" s="243"/>
      <c r="F24" s="243"/>
      <c r="G24" s="243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51"/>
      <c r="Z24" s="151"/>
      <c r="AA24" s="151"/>
      <c r="AB24" s="151"/>
      <c r="AC24" s="151"/>
      <c r="AD24" s="151"/>
      <c r="AE24" s="151"/>
      <c r="AF24" s="151"/>
      <c r="AG24" s="151" t="s">
        <v>119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77" t="str">
        <f>C24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181" t="s">
        <v>343</v>
      </c>
      <c r="D25" s="161"/>
      <c r="E25" s="162">
        <v>295.59050000000002</v>
      </c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51"/>
      <c r="Z25" s="151"/>
      <c r="AA25" s="151"/>
      <c r="AB25" s="151"/>
      <c r="AC25" s="151"/>
      <c r="AD25" s="151"/>
      <c r="AE25" s="151"/>
      <c r="AF25" s="151"/>
      <c r="AG25" s="151" t="s">
        <v>121</v>
      </c>
      <c r="AH25" s="151">
        <v>5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244"/>
      <c r="D26" s="245"/>
      <c r="E26" s="245"/>
      <c r="F26" s="245"/>
      <c r="G26" s="245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1"/>
      <c r="Z26" s="151"/>
      <c r="AA26" s="151"/>
      <c r="AB26" s="151"/>
      <c r="AC26" s="151"/>
      <c r="AD26" s="151"/>
      <c r="AE26" s="151"/>
      <c r="AF26" s="151"/>
      <c r="AG26" s="151" t="s">
        <v>122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ht="22.5" outlineLevel="1" x14ac:dyDescent="0.2">
      <c r="A27" s="170">
        <v>3</v>
      </c>
      <c r="B27" s="171" t="s">
        <v>323</v>
      </c>
      <c r="C27" s="180" t="s">
        <v>324</v>
      </c>
      <c r="D27" s="172" t="s">
        <v>146</v>
      </c>
      <c r="E27" s="173">
        <v>591.18100000000004</v>
      </c>
      <c r="F27" s="174"/>
      <c r="G27" s="175">
        <f>ROUND(E27*F27,2)</f>
        <v>0</v>
      </c>
      <c r="H27" s="174"/>
      <c r="I27" s="175">
        <f>ROUND(E27*H27,2)</f>
        <v>0</v>
      </c>
      <c r="J27" s="174"/>
      <c r="K27" s="175">
        <f>ROUND(E27*J27,2)</f>
        <v>0</v>
      </c>
      <c r="L27" s="175">
        <v>21</v>
      </c>
      <c r="M27" s="175">
        <f>G27*(1+L27/100)</f>
        <v>0</v>
      </c>
      <c r="N27" s="175">
        <v>9.8999999999999999E-4</v>
      </c>
      <c r="O27" s="175">
        <f>ROUND(E27*N27,2)</f>
        <v>0.59</v>
      </c>
      <c r="P27" s="175">
        <v>0</v>
      </c>
      <c r="Q27" s="175">
        <f>ROUND(E27*P27,2)</f>
        <v>0</v>
      </c>
      <c r="R27" s="175" t="s">
        <v>113</v>
      </c>
      <c r="S27" s="175" t="s">
        <v>114</v>
      </c>
      <c r="T27" s="176" t="s">
        <v>115</v>
      </c>
      <c r="U27" s="160">
        <v>0.23599999999999999</v>
      </c>
      <c r="V27" s="160">
        <f>ROUND(E27*U27,2)</f>
        <v>139.52000000000001</v>
      </c>
      <c r="W27" s="160"/>
      <c r="X27" s="160" t="s">
        <v>116</v>
      </c>
      <c r="Y27" s="151"/>
      <c r="Z27" s="151"/>
      <c r="AA27" s="151"/>
      <c r="AB27" s="151"/>
      <c r="AC27" s="151"/>
      <c r="AD27" s="151"/>
      <c r="AE27" s="151"/>
      <c r="AF27" s="151"/>
      <c r="AG27" s="151" t="s">
        <v>117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242" t="s">
        <v>147</v>
      </c>
      <c r="D28" s="243"/>
      <c r="E28" s="243"/>
      <c r="F28" s="243"/>
      <c r="G28" s="243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51"/>
      <c r="Z28" s="151"/>
      <c r="AA28" s="151"/>
      <c r="AB28" s="151"/>
      <c r="AC28" s="151"/>
      <c r="AD28" s="151"/>
      <c r="AE28" s="151"/>
      <c r="AF28" s="151"/>
      <c r="AG28" s="151" t="s">
        <v>119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81" t="s">
        <v>148</v>
      </c>
      <c r="D29" s="161"/>
      <c r="E29" s="162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51"/>
      <c r="Z29" s="151"/>
      <c r="AA29" s="151"/>
      <c r="AB29" s="151"/>
      <c r="AC29" s="151"/>
      <c r="AD29" s="151"/>
      <c r="AE29" s="151"/>
      <c r="AF29" s="151"/>
      <c r="AG29" s="151" t="s">
        <v>121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8"/>
      <c r="B30" s="159"/>
      <c r="C30" s="181" t="s">
        <v>344</v>
      </c>
      <c r="D30" s="161"/>
      <c r="E30" s="162">
        <v>16.492000000000001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>
        <v>0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181" t="s">
        <v>345</v>
      </c>
      <c r="D31" s="161"/>
      <c r="E31" s="162">
        <v>72.364000000000004</v>
      </c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1" t="s">
        <v>346</v>
      </c>
      <c r="D32" s="161"/>
      <c r="E32" s="162">
        <v>14.08</v>
      </c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51"/>
      <c r="Z32" s="151"/>
      <c r="AA32" s="151"/>
      <c r="AB32" s="151"/>
      <c r="AC32" s="151"/>
      <c r="AD32" s="151"/>
      <c r="AE32" s="151"/>
      <c r="AF32" s="151"/>
      <c r="AG32" s="151" t="s">
        <v>121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81" t="s">
        <v>347</v>
      </c>
      <c r="D33" s="161"/>
      <c r="E33" s="162">
        <v>69.680000000000007</v>
      </c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51"/>
      <c r="Z33" s="151"/>
      <c r="AA33" s="151"/>
      <c r="AB33" s="151"/>
      <c r="AC33" s="151"/>
      <c r="AD33" s="151"/>
      <c r="AE33" s="151"/>
      <c r="AF33" s="151"/>
      <c r="AG33" s="151" t="s">
        <v>121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181" t="s">
        <v>348</v>
      </c>
      <c r="D34" s="161"/>
      <c r="E34" s="162">
        <v>347.95600000000002</v>
      </c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181" t="s">
        <v>349</v>
      </c>
      <c r="D35" s="161"/>
      <c r="E35" s="162">
        <v>14.457000000000001</v>
      </c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181" t="s">
        <v>350</v>
      </c>
      <c r="D36" s="161"/>
      <c r="E36" s="162">
        <v>22.192</v>
      </c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51"/>
      <c r="Z36" s="151"/>
      <c r="AA36" s="151"/>
      <c r="AB36" s="151"/>
      <c r="AC36" s="151"/>
      <c r="AD36" s="151"/>
      <c r="AE36" s="151"/>
      <c r="AF36" s="151"/>
      <c r="AG36" s="151" t="s">
        <v>121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81" t="s">
        <v>138</v>
      </c>
      <c r="D37" s="161"/>
      <c r="E37" s="162"/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51"/>
      <c r="Z37" s="151"/>
      <c r="AA37" s="151"/>
      <c r="AB37" s="151"/>
      <c r="AC37" s="151"/>
      <c r="AD37" s="151"/>
      <c r="AE37" s="151"/>
      <c r="AF37" s="151"/>
      <c r="AG37" s="151" t="s">
        <v>121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8"/>
      <c r="B38" s="159"/>
      <c r="C38" s="181" t="s">
        <v>341</v>
      </c>
      <c r="D38" s="161"/>
      <c r="E38" s="162"/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51"/>
      <c r="Z38" s="151"/>
      <c r="AA38" s="151"/>
      <c r="AB38" s="151"/>
      <c r="AC38" s="151"/>
      <c r="AD38" s="151"/>
      <c r="AE38" s="151"/>
      <c r="AF38" s="151"/>
      <c r="AG38" s="151" t="s">
        <v>121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181" t="s">
        <v>351</v>
      </c>
      <c r="D39" s="161"/>
      <c r="E39" s="162">
        <v>33.96</v>
      </c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51"/>
      <c r="Z39" s="151"/>
      <c r="AA39" s="151"/>
      <c r="AB39" s="151"/>
      <c r="AC39" s="151"/>
      <c r="AD39" s="151"/>
      <c r="AE39" s="151"/>
      <c r="AF39" s="151"/>
      <c r="AG39" s="151" t="s">
        <v>121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244"/>
      <c r="D40" s="245"/>
      <c r="E40" s="245"/>
      <c r="F40" s="245"/>
      <c r="G40" s="245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51"/>
      <c r="Z40" s="151"/>
      <c r="AA40" s="151"/>
      <c r="AB40" s="151"/>
      <c r="AC40" s="151"/>
      <c r="AD40" s="151"/>
      <c r="AE40" s="151"/>
      <c r="AF40" s="151"/>
      <c r="AG40" s="151" t="s">
        <v>122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70">
        <v>4</v>
      </c>
      <c r="B41" s="171" t="s">
        <v>327</v>
      </c>
      <c r="C41" s="180" t="s">
        <v>328</v>
      </c>
      <c r="D41" s="172" t="s">
        <v>146</v>
      </c>
      <c r="E41" s="173">
        <v>591.18100000000004</v>
      </c>
      <c r="F41" s="174"/>
      <c r="G41" s="175">
        <f>ROUND(E41*F41,2)</f>
        <v>0</v>
      </c>
      <c r="H41" s="174"/>
      <c r="I41" s="175">
        <f>ROUND(E41*H41,2)</f>
        <v>0</v>
      </c>
      <c r="J41" s="174"/>
      <c r="K41" s="175">
        <f>ROUND(E41*J41,2)</f>
        <v>0</v>
      </c>
      <c r="L41" s="175">
        <v>21</v>
      </c>
      <c r="M41" s="175">
        <f>G41*(1+L41/100)</f>
        <v>0</v>
      </c>
      <c r="N41" s="175">
        <v>0</v>
      </c>
      <c r="O41" s="175">
        <f>ROUND(E41*N41,2)</f>
        <v>0</v>
      </c>
      <c r="P41" s="175">
        <v>0</v>
      </c>
      <c r="Q41" s="175">
        <f>ROUND(E41*P41,2)</f>
        <v>0</v>
      </c>
      <c r="R41" s="175" t="s">
        <v>113</v>
      </c>
      <c r="S41" s="175" t="s">
        <v>114</v>
      </c>
      <c r="T41" s="176" t="s">
        <v>115</v>
      </c>
      <c r="U41" s="160">
        <v>7.0000000000000007E-2</v>
      </c>
      <c r="V41" s="160">
        <f>ROUND(E41*U41,2)</f>
        <v>41.38</v>
      </c>
      <c r="W41" s="160"/>
      <c r="X41" s="160" t="s">
        <v>116</v>
      </c>
      <c r="Y41" s="151"/>
      <c r="Z41" s="151"/>
      <c r="AA41" s="151"/>
      <c r="AB41" s="151"/>
      <c r="AC41" s="151"/>
      <c r="AD41" s="151"/>
      <c r="AE41" s="151"/>
      <c r="AF41" s="151"/>
      <c r="AG41" s="151" t="s">
        <v>117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242" t="s">
        <v>151</v>
      </c>
      <c r="D42" s="243"/>
      <c r="E42" s="243"/>
      <c r="F42" s="243"/>
      <c r="G42" s="243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51"/>
      <c r="Z42" s="151"/>
      <c r="AA42" s="151"/>
      <c r="AB42" s="151"/>
      <c r="AC42" s="151"/>
      <c r="AD42" s="151"/>
      <c r="AE42" s="151"/>
      <c r="AF42" s="151"/>
      <c r="AG42" s="151" t="s">
        <v>119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1" t="s">
        <v>352</v>
      </c>
      <c r="D43" s="161"/>
      <c r="E43" s="162">
        <v>591.18100000000004</v>
      </c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51"/>
      <c r="Z43" s="151"/>
      <c r="AA43" s="151"/>
      <c r="AB43" s="151"/>
      <c r="AC43" s="151"/>
      <c r="AD43" s="151"/>
      <c r="AE43" s="151"/>
      <c r="AF43" s="151"/>
      <c r="AG43" s="151" t="s">
        <v>121</v>
      </c>
      <c r="AH43" s="151">
        <v>5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244"/>
      <c r="D44" s="245"/>
      <c r="E44" s="245"/>
      <c r="F44" s="245"/>
      <c r="G44" s="245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51"/>
      <c r="Z44" s="151"/>
      <c r="AA44" s="151"/>
      <c r="AB44" s="151"/>
      <c r="AC44" s="151"/>
      <c r="AD44" s="151"/>
      <c r="AE44" s="151"/>
      <c r="AF44" s="151"/>
      <c r="AG44" s="151" t="s">
        <v>122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70">
        <v>5</v>
      </c>
      <c r="B45" s="171" t="s">
        <v>152</v>
      </c>
      <c r="C45" s="180" t="s">
        <v>153</v>
      </c>
      <c r="D45" s="172" t="s">
        <v>131</v>
      </c>
      <c r="E45" s="173">
        <v>147.79525000000001</v>
      </c>
      <c r="F45" s="174"/>
      <c r="G45" s="175">
        <f>ROUND(E45*F45,2)</f>
        <v>0</v>
      </c>
      <c r="H45" s="174"/>
      <c r="I45" s="175">
        <f>ROUND(E45*H45,2)</f>
        <v>0</v>
      </c>
      <c r="J45" s="174"/>
      <c r="K45" s="175">
        <f>ROUND(E45*J45,2)</f>
        <v>0</v>
      </c>
      <c r="L45" s="175">
        <v>21</v>
      </c>
      <c r="M45" s="175">
        <f>G45*(1+L45/100)</f>
        <v>0</v>
      </c>
      <c r="N45" s="175">
        <v>0</v>
      </c>
      <c r="O45" s="175">
        <f>ROUND(E45*N45,2)</f>
        <v>0</v>
      </c>
      <c r="P45" s="175">
        <v>0</v>
      </c>
      <c r="Q45" s="175">
        <f>ROUND(E45*P45,2)</f>
        <v>0</v>
      </c>
      <c r="R45" s="175" t="s">
        <v>113</v>
      </c>
      <c r="S45" s="175" t="s">
        <v>114</v>
      </c>
      <c r="T45" s="176" t="s">
        <v>115</v>
      </c>
      <c r="U45" s="160">
        <v>0.34499999999999997</v>
      </c>
      <c r="V45" s="160">
        <f>ROUND(E45*U45,2)</f>
        <v>50.99</v>
      </c>
      <c r="W45" s="160"/>
      <c r="X45" s="160" t="s">
        <v>116</v>
      </c>
      <c r="Y45" s="151"/>
      <c r="Z45" s="151"/>
      <c r="AA45" s="151"/>
      <c r="AB45" s="151"/>
      <c r="AC45" s="151"/>
      <c r="AD45" s="151"/>
      <c r="AE45" s="151"/>
      <c r="AF45" s="151"/>
      <c r="AG45" s="151" t="s">
        <v>117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8"/>
      <c r="B46" s="159"/>
      <c r="C46" s="242" t="s">
        <v>154</v>
      </c>
      <c r="D46" s="243"/>
      <c r="E46" s="243"/>
      <c r="F46" s="243"/>
      <c r="G46" s="243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51"/>
      <c r="Z46" s="151"/>
      <c r="AA46" s="151"/>
      <c r="AB46" s="151"/>
      <c r="AC46" s="151"/>
      <c r="AD46" s="151"/>
      <c r="AE46" s="151"/>
      <c r="AF46" s="151"/>
      <c r="AG46" s="151" t="s">
        <v>119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77" t="str">
        <f>C46</f>
        <v>bez naložení do dopravní nádoby, ale s vyprázdněním dopravní nádoby na hromadu nebo na dopravní prostředek,</v>
      </c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181" t="s">
        <v>155</v>
      </c>
      <c r="D47" s="161"/>
      <c r="E47" s="162"/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51"/>
      <c r="Z47" s="151"/>
      <c r="AA47" s="151"/>
      <c r="AB47" s="151"/>
      <c r="AC47" s="151"/>
      <c r="AD47" s="151"/>
      <c r="AE47" s="151"/>
      <c r="AF47" s="151"/>
      <c r="AG47" s="151" t="s">
        <v>121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181" t="s">
        <v>353</v>
      </c>
      <c r="D48" s="161"/>
      <c r="E48" s="162">
        <v>147.79525000000001</v>
      </c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51"/>
      <c r="Z48" s="151"/>
      <c r="AA48" s="151"/>
      <c r="AB48" s="151"/>
      <c r="AC48" s="151"/>
      <c r="AD48" s="151"/>
      <c r="AE48" s="151"/>
      <c r="AF48" s="151"/>
      <c r="AG48" s="151" t="s">
        <v>121</v>
      </c>
      <c r="AH48" s="151">
        <v>5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244"/>
      <c r="D49" s="245"/>
      <c r="E49" s="245"/>
      <c r="F49" s="245"/>
      <c r="G49" s="245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51"/>
      <c r="Z49" s="151"/>
      <c r="AA49" s="151"/>
      <c r="AB49" s="151"/>
      <c r="AC49" s="151"/>
      <c r="AD49" s="151"/>
      <c r="AE49" s="151"/>
      <c r="AF49" s="151"/>
      <c r="AG49" s="151" t="s">
        <v>122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ht="22.5" outlineLevel="1" x14ac:dyDescent="0.2">
      <c r="A50" s="170">
        <v>6</v>
      </c>
      <c r="B50" s="171" t="s">
        <v>157</v>
      </c>
      <c r="C50" s="180" t="s">
        <v>158</v>
      </c>
      <c r="D50" s="172" t="s">
        <v>131</v>
      </c>
      <c r="E50" s="173">
        <v>89.695999999999998</v>
      </c>
      <c r="F50" s="174"/>
      <c r="G50" s="175">
        <f>ROUND(E50*F50,2)</f>
        <v>0</v>
      </c>
      <c r="H50" s="174"/>
      <c r="I50" s="175">
        <f>ROUND(E50*H50,2)</f>
        <v>0</v>
      </c>
      <c r="J50" s="174"/>
      <c r="K50" s="175">
        <f>ROUND(E50*J50,2)</f>
        <v>0</v>
      </c>
      <c r="L50" s="175">
        <v>21</v>
      </c>
      <c r="M50" s="175">
        <f>G50*(1+L50/100)</f>
        <v>0</v>
      </c>
      <c r="N50" s="175">
        <v>0</v>
      </c>
      <c r="O50" s="175">
        <f>ROUND(E50*N50,2)</f>
        <v>0</v>
      </c>
      <c r="P50" s="175">
        <v>0</v>
      </c>
      <c r="Q50" s="175">
        <f>ROUND(E50*P50,2)</f>
        <v>0</v>
      </c>
      <c r="R50" s="175" t="s">
        <v>113</v>
      </c>
      <c r="S50" s="175" t="s">
        <v>114</v>
      </c>
      <c r="T50" s="176" t="s">
        <v>115</v>
      </c>
      <c r="U50" s="160">
        <v>1.0999999999999999E-2</v>
      </c>
      <c r="V50" s="160">
        <f>ROUND(E50*U50,2)</f>
        <v>0.99</v>
      </c>
      <c r="W50" s="160"/>
      <c r="X50" s="160" t="s">
        <v>116</v>
      </c>
      <c r="Y50" s="151"/>
      <c r="Z50" s="151"/>
      <c r="AA50" s="151"/>
      <c r="AB50" s="151"/>
      <c r="AC50" s="151"/>
      <c r="AD50" s="151"/>
      <c r="AE50" s="151"/>
      <c r="AF50" s="151"/>
      <c r="AG50" s="151" t="s">
        <v>117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242" t="s">
        <v>159</v>
      </c>
      <c r="D51" s="243"/>
      <c r="E51" s="243"/>
      <c r="F51" s="243"/>
      <c r="G51" s="243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51"/>
      <c r="Z51" s="151"/>
      <c r="AA51" s="151"/>
      <c r="AB51" s="151"/>
      <c r="AC51" s="151"/>
      <c r="AD51" s="151"/>
      <c r="AE51" s="151"/>
      <c r="AF51" s="151"/>
      <c r="AG51" s="151" t="s">
        <v>119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181" t="s">
        <v>343</v>
      </c>
      <c r="D52" s="161"/>
      <c r="E52" s="162">
        <v>295.59050000000002</v>
      </c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51"/>
      <c r="Z52" s="151"/>
      <c r="AA52" s="151"/>
      <c r="AB52" s="151"/>
      <c r="AC52" s="151"/>
      <c r="AD52" s="151"/>
      <c r="AE52" s="151"/>
      <c r="AF52" s="151"/>
      <c r="AG52" s="151" t="s">
        <v>121</v>
      </c>
      <c r="AH52" s="151">
        <v>5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8"/>
      <c r="B53" s="159"/>
      <c r="C53" s="181" t="s">
        <v>161</v>
      </c>
      <c r="D53" s="161"/>
      <c r="E53" s="162"/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51"/>
      <c r="Z53" s="151"/>
      <c r="AA53" s="151"/>
      <c r="AB53" s="151"/>
      <c r="AC53" s="151"/>
      <c r="AD53" s="151"/>
      <c r="AE53" s="151"/>
      <c r="AF53" s="151"/>
      <c r="AG53" s="151" t="s">
        <v>121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8"/>
      <c r="B54" s="159"/>
      <c r="C54" s="181" t="s">
        <v>354</v>
      </c>
      <c r="D54" s="161"/>
      <c r="E54" s="162">
        <v>-205.89449999999999</v>
      </c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51"/>
      <c r="Z54" s="151"/>
      <c r="AA54" s="151"/>
      <c r="AB54" s="151"/>
      <c r="AC54" s="151"/>
      <c r="AD54" s="151"/>
      <c r="AE54" s="151"/>
      <c r="AF54" s="151"/>
      <c r="AG54" s="151" t="s">
        <v>121</v>
      </c>
      <c r="AH54" s="151">
        <v>5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244"/>
      <c r="D55" s="245"/>
      <c r="E55" s="245"/>
      <c r="F55" s="245"/>
      <c r="G55" s="245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51"/>
      <c r="Z55" s="151"/>
      <c r="AA55" s="151"/>
      <c r="AB55" s="151"/>
      <c r="AC55" s="151"/>
      <c r="AD55" s="151"/>
      <c r="AE55" s="151"/>
      <c r="AF55" s="151"/>
      <c r="AG55" s="151" t="s">
        <v>122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ht="22.5" outlineLevel="1" x14ac:dyDescent="0.2">
      <c r="A56" s="170">
        <v>7</v>
      </c>
      <c r="B56" s="171" t="s">
        <v>355</v>
      </c>
      <c r="C56" s="180" t="s">
        <v>356</v>
      </c>
      <c r="D56" s="172" t="s">
        <v>131</v>
      </c>
      <c r="E56" s="173">
        <v>89.695999999999998</v>
      </c>
      <c r="F56" s="174"/>
      <c r="G56" s="175">
        <f>ROUND(E56*F56,2)</f>
        <v>0</v>
      </c>
      <c r="H56" s="174"/>
      <c r="I56" s="175">
        <f>ROUND(E56*H56,2)</f>
        <v>0</v>
      </c>
      <c r="J56" s="174"/>
      <c r="K56" s="175">
        <f>ROUND(E56*J56,2)</f>
        <v>0</v>
      </c>
      <c r="L56" s="175">
        <v>21</v>
      </c>
      <c r="M56" s="175">
        <f>G56*(1+L56/100)</f>
        <v>0</v>
      </c>
      <c r="N56" s="175">
        <v>0</v>
      </c>
      <c r="O56" s="175">
        <f>ROUND(E56*N56,2)</f>
        <v>0</v>
      </c>
      <c r="P56" s="175">
        <v>0</v>
      </c>
      <c r="Q56" s="175">
        <f>ROUND(E56*P56,2)</f>
        <v>0</v>
      </c>
      <c r="R56" s="175" t="s">
        <v>113</v>
      </c>
      <c r="S56" s="175" t="s">
        <v>114</v>
      </c>
      <c r="T56" s="176" t="s">
        <v>115</v>
      </c>
      <c r="U56" s="160">
        <v>0.65200000000000002</v>
      </c>
      <c r="V56" s="160">
        <f>ROUND(E56*U56,2)</f>
        <v>58.48</v>
      </c>
      <c r="W56" s="160"/>
      <c r="X56" s="160" t="s">
        <v>116</v>
      </c>
      <c r="Y56" s="151"/>
      <c r="Z56" s="151"/>
      <c r="AA56" s="151"/>
      <c r="AB56" s="151"/>
      <c r="AC56" s="151"/>
      <c r="AD56" s="151"/>
      <c r="AE56" s="151"/>
      <c r="AF56" s="151"/>
      <c r="AG56" s="151" t="s">
        <v>117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8"/>
      <c r="B57" s="159"/>
      <c r="C57" s="181" t="s">
        <v>357</v>
      </c>
      <c r="D57" s="161"/>
      <c r="E57" s="162">
        <v>89.695999999999998</v>
      </c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51"/>
      <c r="Z57" s="151"/>
      <c r="AA57" s="151"/>
      <c r="AB57" s="151"/>
      <c r="AC57" s="151"/>
      <c r="AD57" s="151"/>
      <c r="AE57" s="151"/>
      <c r="AF57" s="151"/>
      <c r="AG57" s="151" t="s">
        <v>121</v>
      </c>
      <c r="AH57" s="151">
        <v>5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8"/>
      <c r="B58" s="159"/>
      <c r="C58" s="244"/>
      <c r="D58" s="245"/>
      <c r="E58" s="245"/>
      <c r="F58" s="245"/>
      <c r="G58" s="245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60"/>
      <c r="Y58" s="151"/>
      <c r="Z58" s="151"/>
      <c r="AA58" s="151"/>
      <c r="AB58" s="151"/>
      <c r="AC58" s="151"/>
      <c r="AD58" s="151"/>
      <c r="AE58" s="151"/>
      <c r="AF58" s="151"/>
      <c r="AG58" s="151" t="s">
        <v>122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ht="22.5" outlineLevel="1" x14ac:dyDescent="0.2">
      <c r="A59" s="170">
        <v>8</v>
      </c>
      <c r="B59" s="171" t="s">
        <v>166</v>
      </c>
      <c r="C59" s="180" t="s">
        <v>167</v>
      </c>
      <c r="D59" s="172" t="s">
        <v>131</v>
      </c>
      <c r="E59" s="173">
        <v>89.695999999999998</v>
      </c>
      <c r="F59" s="174"/>
      <c r="G59" s="175">
        <f>ROUND(E59*F59,2)</f>
        <v>0</v>
      </c>
      <c r="H59" s="174"/>
      <c r="I59" s="175">
        <f>ROUND(E59*H59,2)</f>
        <v>0</v>
      </c>
      <c r="J59" s="174"/>
      <c r="K59" s="175">
        <f>ROUND(E59*J59,2)</f>
        <v>0</v>
      </c>
      <c r="L59" s="175">
        <v>21</v>
      </c>
      <c r="M59" s="175">
        <f>G59*(1+L59/100)</f>
        <v>0</v>
      </c>
      <c r="N59" s="175">
        <v>0</v>
      </c>
      <c r="O59" s="175">
        <f>ROUND(E59*N59,2)</f>
        <v>0</v>
      </c>
      <c r="P59" s="175">
        <v>0</v>
      </c>
      <c r="Q59" s="175">
        <f>ROUND(E59*P59,2)</f>
        <v>0</v>
      </c>
      <c r="R59" s="175" t="s">
        <v>113</v>
      </c>
      <c r="S59" s="175" t="s">
        <v>114</v>
      </c>
      <c r="T59" s="176" t="s">
        <v>115</v>
      </c>
      <c r="U59" s="160">
        <v>8.9999999999999993E-3</v>
      </c>
      <c r="V59" s="160">
        <f>ROUND(E59*U59,2)</f>
        <v>0.81</v>
      </c>
      <c r="W59" s="160"/>
      <c r="X59" s="160" t="s">
        <v>116</v>
      </c>
      <c r="Y59" s="151"/>
      <c r="Z59" s="151"/>
      <c r="AA59" s="151"/>
      <c r="AB59" s="151"/>
      <c r="AC59" s="151"/>
      <c r="AD59" s="151"/>
      <c r="AE59" s="151"/>
      <c r="AF59" s="151"/>
      <c r="AG59" s="151" t="s">
        <v>117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181" t="s">
        <v>357</v>
      </c>
      <c r="D60" s="161"/>
      <c r="E60" s="162">
        <v>89.695999999999998</v>
      </c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51"/>
      <c r="Z60" s="151"/>
      <c r="AA60" s="151"/>
      <c r="AB60" s="151"/>
      <c r="AC60" s="151"/>
      <c r="AD60" s="151"/>
      <c r="AE60" s="151"/>
      <c r="AF60" s="151"/>
      <c r="AG60" s="151" t="s">
        <v>121</v>
      </c>
      <c r="AH60" s="151">
        <v>5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8"/>
      <c r="B61" s="159"/>
      <c r="C61" s="244"/>
      <c r="D61" s="245"/>
      <c r="E61" s="245"/>
      <c r="F61" s="245"/>
      <c r="G61" s="245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ht="22.5" outlineLevel="1" x14ac:dyDescent="0.2">
      <c r="A62" s="170">
        <v>9</v>
      </c>
      <c r="B62" s="171" t="s">
        <v>168</v>
      </c>
      <c r="C62" s="180" t="s">
        <v>169</v>
      </c>
      <c r="D62" s="172" t="s">
        <v>131</v>
      </c>
      <c r="E62" s="173">
        <v>205.89449999999999</v>
      </c>
      <c r="F62" s="174"/>
      <c r="G62" s="175">
        <f>ROUND(E62*F62,2)</f>
        <v>0</v>
      </c>
      <c r="H62" s="174"/>
      <c r="I62" s="175">
        <f>ROUND(E62*H62,2)</f>
        <v>0</v>
      </c>
      <c r="J62" s="174"/>
      <c r="K62" s="175">
        <f>ROUND(E62*J62,2)</f>
        <v>0</v>
      </c>
      <c r="L62" s="175">
        <v>21</v>
      </c>
      <c r="M62" s="175">
        <f>G62*(1+L62/100)</f>
        <v>0</v>
      </c>
      <c r="N62" s="175">
        <v>0</v>
      </c>
      <c r="O62" s="175">
        <f>ROUND(E62*N62,2)</f>
        <v>0</v>
      </c>
      <c r="P62" s="175">
        <v>0</v>
      </c>
      <c r="Q62" s="175">
        <f>ROUND(E62*P62,2)</f>
        <v>0</v>
      </c>
      <c r="R62" s="175" t="s">
        <v>113</v>
      </c>
      <c r="S62" s="175" t="s">
        <v>114</v>
      </c>
      <c r="T62" s="176" t="s">
        <v>115</v>
      </c>
      <c r="U62" s="160">
        <v>0.20200000000000001</v>
      </c>
      <c r="V62" s="160">
        <f>ROUND(E62*U62,2)</f>
        <v>41.59</v>
      </c>
      <c r="W62" s="160"/>
      <c r="X62" s="160" t="s">
        <v>116</v>
      </c>
      <c r="Y62" s="151"/>
      <c r="Z62" s="151"/>
      <c r="AA62" s="151"/>
      <c r="AB62" s="151"/>
      <c r="AC62" s="151"/>
      <c r="AD62" s="151"/>
      <c r="AE62" s="151"/>
      <c r="AF62" s="151"/>
      <c r="AG62" s="151" t="s">
        <v>117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/>
      <c r="B63" s="159"/>
      <c r="C63" s="242" t="s">
        <v>170</v>
      </c>
      <c r="D63" s="243"/>
      <c r="E63" s="243"/>
      <c r="F63" s="243"/>
      <c r="G63" s="243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51"/>
      <c r="Z63" s="151"/>
      <c r="AA63" s="151"/>
      <c r="AB63" s="151"/>
      <c r="AC63" s="151"/>
      <c r="AD63" s="151"/>
      <c r="AE63" s="151"/>
      <c r="AF63" s="151"/>
      <c r="AG63" s="151" t="s">
        <v>119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8"/>
      <c r="B64" s="159"/>
      <c r="C64" s="253" t="s">
        <v>171</v>
      </c>
      <c r="D64" s="254"/>
      <c r="E64" s="254"/>
      <c r="F64" s="254"/>
      <c r="G64" s="254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51"/>
      <c r="Z64" s="151"/>
      <c r="AA64" s="151"/>
      <c r="AB64" s="151"/>
      <c r="AC64" s="151"/>
      <c r="AD64" s="151"/>
      <c r="AE64" s="151"/>
      <c r="AF64" s="151"/>
      <c r="AG64" s="151" t="s">
        <v>172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8"/>
      <c r="B65" s="159"/>
      <c r="C65" s="181" t="s">
        <v>343</v>
      </c>
      <c r="D65" s="161"/>
      <c r="E65" s="162">
        <v>295.59050000000002</v>
      </c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60"/>
      <c r="Y65" s="151"/>
      <c r="Z65" s="151"/>
      <c r="AA65" s="151"/>
      <c r="AB65" s="151"/>
      <c r="AC65" s="151"/>
      <c r="AD65" s="151"/>
      <c r="AE65" s="151"/>
      <c r="AF65" s="151"/>
      <c r="AG65" s="151" t="s">
        <v>121</v>
      </c>
      <c r="AH65" s="151">
        <v>5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8"/>
      <c r="B66" s="159"/>
      <c r="C66" s="181" t="s">
        <v>138</v>
      </c>
      <c r="D66" s="161"/>
      <c r="E66" s="162"/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/>
      <c r="B67" s="159"/>
      <c r="C67" s="181" t="s">
        <v>358</v>
      </c>
      <c r="D67" s="161"/>
      <c r="E67" s="162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60"/>
      <c r="Y67" s="151"/>
      <c r="Z67" s="151"/>
      <c r="AA67" s="151"/>
      <c r="AB67" s="151"/>
      <c r="AC67" s="151"/>
      <c r="AD67" s="151"/>
      <c r="AE67" s="151"/>
      <c r="AF67" s="151"/>
      <c r="AG67" s="151" t="s">
        <v>121</v>
      </c>
      <c r="AH67" s="151">
        <v>0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/>
      <c r="B68" s="159"/>
      <c r="C68" s="181" t="s">
        <v>359</v>
      </c>
      <c r="D68" s="161"/>
      <c r="E68" s="162">
        <v>-22.745000000000001</v>
      </c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51"/>
      <c r="Z68" s="151"/>
      <c r="AA68" s="151"/>
      <c r="AB68" s="151"/>
      <c r="AC68" s="151"/>
      <c r="AD68" s="151"/>
      <c r="AE68" s="151"/>
      <c r="AF68" s="151"/>
      <c r="AG68" s="151" t="s">
        <v>121</v>
      </c>
      <c r="AH68" s="151">
        <v>5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8"/>
      <c r="B69" s="159"/>
      <c r="C69" s="181" t="s">
        <v>138</v>
      </c>
      <c r="D69" s="161"/>
      <c r="E69" s="162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60"/>
      <c r="Y69" s="151"/>
      <c r="Z69" s="151"/>
      <c r="AA69" s="151"/>
      <c r="AB69" s="151"/>
      <c r="AC69" s="151"/>
      <c r="AD69" s="151"/>
      <c r="AE69" s="151"/>
      <c r="AF69" s="151"/>
      <c r="AG69" s="151" t="s">
        <v>121</v>
      </c>
      <c r="AH69" s="151">
        <v>0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8"/>
      <c r="B70" s="159"/>
      <c r="C70" s="181" t="s">
        <v>176</v>
      </c>
      <c r="D70" s="161"/>
      <c r="E70" s="162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>
        <v>0</v>
      </c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181" t="s">
        <v>360</v>
      </c>
      <c r="D71" s="161"/>
      <c r="E71" s="162">
        <v>-66.950999999999993</v>
      </c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51"/>
      <c r="Z71" s="151"/>
      <c r="AA71" s="151"/>
      <c r="AB71" s="151"/>
      <c r="AC71" s="151"/>
      <c r="AD71" s="151"/>
      <c r="AE71" s="151"/>
      <c r="AF71" s="151"/>
      <c r="AG71" s="151" t="s">
        <v>121</v>
      </c>
      <c r="AH71" s="151">
        <v>5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8"/>
      <c r="B72" s="159"/>
      <c r="C72" s="244"/>
      <c r="D72" s="245"/>
      <c r="E72" s="245"/>
      <c r="F72" s="245"/>
      <c r="G72" s="245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51"/>
      <c r="Z72" s="151"/>
      <c r="AA72" s="151"/>
      <c r="AB72" s="151"/>
      <c r="AC72" s="151"/>
      <c r="AD72" s="151"/>
      <c r="AE72" s="151"/>
      <c r="AF72" s="151"/>
      <c r="AG72" s="151" t="s">
        <v>122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0">
        <v>10</v>
      </c>
      <c r="B73" s="171" t="s">
        <v>178</v>
      </c>
      <c r="C73" s="180" t="s">
        <v>179</v>
      </c>
      <c r="D73" s="172" t="s">
        <v>131</v>
      </c>
      <c r="E73" s="173">
        <v>66.950999999999993</v>
      </c>
      <c r="F73" s="174"/>
      <c r="G73" s="175">
        <f>ROUND(E73*F73,2)</f>
        <v>0</v>
      </c>
      <c r="H73" s="174"/>
      <c r="I73" s="175">
        <f>ROUND(E73*H73,2)</f>
        <v>0</v>
      </c>
      <c r="J73" s="174"/>
      <c r="K73" s="175">
        <f>ROUND(E73*J73,2)</f>
        <v>0</v>
      </c>
      <c r="L73" s="175">
        <v>21</v>
      </c>
      <c r="M73" s="175">
        <f>G73*(1+L73/100)</f>
        <v>0</v>
      </c>
      <c r="N73" s="175">
        <v>0</v>
      </c>
      <c r="O73" s="175">
        <f>ROUND(E73*N73,2)</f>
        <v>0</v>
      </c>
      <c r="P73" s="175">
        <v>0</v>
      </c>
      <c r="Q73" s="175">
        <f>ROUND(E73*P73,2)</f>
        <v>0</v>
      </c>
      <c r="R73" s="175" t="s">
        <v>113</v>
      </c>
      <c r="S73" s="175" t="s">
        <v>114</v>
      </c>
      <c r="T73" s="176" t="s">
        <v>115</v>
      </c>
      <c r="U73" s="160">
        <v>1.59</v>
      </c>
      <c r="V73" s="160">
        <f>ROUND(E73*U73,2)</f>
        <v>106.45</v>
      </c>
      <c r="W73" s="160"/>
      <c r="X73" s="160" t="s">
        <v>116</v>
      </c>
      <c r="Y73" s="151"/>
      <c r="Z73" s="151"/>
      <c r="AA73" s="151"/>
      <c r="AB73" s="151"/>
      <c r="AC73" s="151"/>
      <c r="AD73" s="151"/>
      <c r="AE73" s="151"/>
      <c r="AF73" s="151"/>
      <c r="AG73" s="151" t="s">
        <v>117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ht="22.5" outlineLevel="1" x14ac:dyDescent="0.2">
      <c r="A74" s="158"/>
      <c r="B74" s="159"/>
      <c r="C74" s="242" t="s">
        <v>180</v>
      </c>
      <c r="D74" s="243"/>
      <c r="E74" s="243"/>
      <c r="F74" s="243"/>
      <c r="G74" s="243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51"/>
      <c r="Z74" s="151"/>
      <c r="AA74" s="151"/>
      <c r="AB74" s="151"/>
      <c r="AC74" s="151"/>
      <c r="AD74" s="151"/>
      <c r="AE74" s="151"/>
      <c r="AF74" s="151"/>
      <c r="AG74" s="151" t="s">
        <v>119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77" t="str">
        <f>C74</f>
        <v>sypaninou z vhodných hornin tř. 1 - 4 nebo materiálem připraveným podél výkopu ve vzdálenosti do 3 m od jeho kraje, pro jakoukoliv hloubku výkopu a jakoukoliv míru zhutnění,</v>
      </c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8"/>
      <c r="B75" s="159"/>
      <c r="C75" s="181" t="s">
        <v>148</v>
      </c>
      <c r="D75" s="161"/>
      <c r="E75" s="162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51"/>
      <c r="Z75" s="151"/>
      <c r="AA75" s="151"/>
      <c r="AB75" s="151"/>
      <c r="AC75" s="151"/>
      <c r="AD75" s="151"/>
      <c r="AE75" s="151"/>
      <c r="AF75" s="151"/>
      <c r="AG75" s="151" t="s">
        <v>121</v>
      </c>
      <c r="AH75" s="151">
        <v>0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8"/>
      <c r="B76" s="159"/>
      <c r="C76" s="181" t="s">
        <v>361</v>
      </c>
      <c r="D76" s="161"/>
      <c r="E76" s="162">
        <v>61.856999999999999</v>
      </c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60"/>
      <c r="Y76" s="151"/>
      <c r="Z76" s="151"/>
      <c r="AA76" s="151"/>
      <c r="AB76" s="151"/>
      <c r="AC76" s="151"/>
      <c r="AD76" s="151"/>
      <c r="AE76" s="151"/>
      <c r="AF76" s="151"/>
      <c r="AG76" s="151" t="s">
        <v>121</v>
      </c>
      <c r="AH76" s="151">
        <v>0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8"/>
      <c r="B77" s="159"/>
      <c r="C77" s="181" t="s">
        <v>341</v>
      </c>
      <c r="D77" s="161"/>
      <c r="E77" s="162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60"/>
      <c r="Y77" s="151"/>
      <c r="Z77" s="151"/>
      <c r="AA77" s="151"/>
      <c r="AB77" s="151"/>
      <c r="AC77" s="151"/>
      <c r="AD77" s="151"/>
      <c r="AE77" s="151"/>
      <c r="AF77" s="151"/>
      <c r="AG77" s="151" t="s">
        <v>121</v>
      </c>
      <c r="AH77" s="151">
        <v>0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8"/>
      <c r="B78" s="159"/>
      <c r="C78" s="181" t="s">
        <v>362</v>
      </c>
      <c r="D78" s="161"/>
      <c r="E78" s="162">
        <v>5.0940000000000003</v>
      </c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60"/>
      <c r="Y78" s="151"/>
      <c r="Z78" s="151"/>
      <c r="AA78" s="151"/>
      <c r="AB78" s="151"/>
      <c r="AC78" s="151"/>
      <c r="AD78" s="151"/>
      <c r="AE78" s="151"/>
      <c r="AF78" s="151"/>
      <c r="AG78" s="151" t="s">
        <v>121</v>
      </c>
      <c r="AH78" s="151">
        <v>0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8"/>
      <c r="B79" s="159"/>
      <c r="C79" s="244"/>
      <c r="D79" s="245"/>
      <c r="E79" s="245"/>
      <c r="F79" s="245"/>
      <c r="G79" s="245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60"/>
      <c r="Y79" s="151"/>
      <c r="Z79" s="151"/>
      <c r="AA79" s="151"/>
      <c r="AB79" s="151"/>
      <c r="AC79" s="151"/>
      <c r="AD79" s="151"/>
      <c r="AE79" s="151"/>
      <c r="AF79" s="151"/>
      <c r="AG79" s="151" t="s">
        <v>122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0">
        <v>11</v>
      </c>
      <c r="B80" s="171" t="s">
        <v>186</v>
      </c>
      <c r="C80" s="180" t="s">
        <v>187</v>
      </c>
      <c r="D80" s="172" t="s">
        <v>131</v>
      </c>
      <c r="E80" s="173">
        <v>89.695999999999998</v>
      </c>
      <c r="F80" s="174"/>
      <c r="G80" s="175">
        <f>ROUND(E80*F80,2)</f>
        <v>0</v>
      </c>
      <c r="H80" s="174"/>
      <c r="I80" s="175">
        <f>ROUND(E80*H80,2)</f>
        <v>0</v>
      </c>
      <c r="J80" s="174"/>
      <c r="K80" s="175">
        <f>ROUND(E80*J80,2)</f>
        <v>0</v>
      </c>
      <c r="L80" s="175">
        <v>21</v>
      </c>
      <c r="M80" s="175">
        <f>G80*(1+L80/100)</f>
        <v>0</v>
      </c>
      <c r="N80" s="175">
        <v>0</v>
      </c>
      <c r="O80" s="175">
        <f>ROUND(E80*N80,2)</f>
        <v>0</v>
      </c>
      <c r="P80" s="175">
        <v>0</v>
      </c>
      <c r="Q80" s="175">
        <f>ROUND(E80*P80,2)</f>
        <v>0</v>
      </c>
      <c r="R80" s="175" t="s">
        <v>113</v>
      </c>
      <c r="S80" s="175" t="s">
        <v>114</v>
      </c>
      <c r="T80" s="176" t="s">
        <v>115</v>
      </c>
      <c r="U80" s="160">
        <v>0</v>
      </c>
      <c r="V80" s="160">
        <f>ROUND(E80*U80,2)</f>
        <v>0</v>
      </c>
      <c r="W80" s="160"/>
      <c r="X80" s="160" t="s">
        <v>116</v>
      </c>
      <c r="Y80" s="151"/>
      <c r="Z80" s="151"/>
      <c r="AA80" s="151"/>
      <c r="AB80" s="151"/>
      <c r="AC80" s="151"/>
      <c r="AD80" s="151"/>
      <c r="AE80" s="151"/>
      <c r="AF80" s="151"/>
      <c r="AG80" s="151" t="s">
        <v>117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/>
      <c r="B81" s="159"/>
      <c r="C81" s="181" t="s">
        <v>357</v>
      </c>
      <c r="D81" s="161"/>
      <c r="E81" s="162">
        <v>89.695999999999998</v>
      </c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60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>
        <v>5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8"/>
      <c r="B82" s="159"/>
      <c r="C82" s="244"/>
      <c r="D82" s="245"/>
      <c r="E82" s="245"/>
      <c r="F82" s="245"/>
      <c r="G82" s="245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60"/>
      <c r="Y82" s="151"/>
      <c r="Z82" s="151"/>
      <c r="AA82" s="151"/>
      <c r="AB82" s="151"/>
      <c r="AC82" s="151"/>
      <c r="AD82" s="151"/>
      <c r="AE82" s="151"/>
      <c r="AF82" s="151"/>
      <c r="AG82" s="151" t="s">
        <v>122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0">
        <v>12</v>
      </c>
      <c r="B83" s="171" t="s">
        <v>188</v>
      </c>
      <c r="C83" s="180" t="s">
        <v>189</v>
      </c>
      <c r="D83" s="172" t="s">
        <v>190</v>
      </c>
      <c r="E83" s="173">
        <v>133.90199999999999</v>
      </c>
      <c r="F83" s="174"/>
      <c r="G83" s="175">
        <f>ROUND(E83*F83,2)</f>
        <v>0</v>
      </c>
      <c r="H83" s="174"/>
      <c r="I83" s="175">
        <f>ROUND(E83*H83,2)</f>
        <v>0</v>
      </c>
      <c r="J83" s="174"/>
      <c r="K83" s="175">
        <f>ROUND(E83*J83,2)</f>
        <v>0</v>
      </c>
      <c r="L83" s="175">
        <v>21</v>
      </c>
      <c r="M83" s="175">
        <f>G83*(1+L83/100)</f>
        <v>0</v>
      </c>
      <c r="N83" s="175">
        <v>1</v>
      </c>
      <c r="O83" s="175">
        <f>ROUND(E83*N83,2)</f>
        <v>133.9</v>
      </c>
      <c r="P83" s="175">
        <v>0</v>
      </c>
      <c r="Q83" s="175">
        <f>ROUND(E83*P83,2)</f>
        <v>0</v>
      </c>
      <c r="R83" s="175" t="s">
        <v>191</v>
      </c>
      <c r="S83" s="175" t="s">
        <v>114</v>
      </c>
      <c r="T83" s="176" t="s">
        <v>115</v>
      </c>
      <c r="U83" s="160">
        <v>0</v>
      </c>
      <c r="V83" s="160">
        <f>ROUND(E83*U83,2)</f>
        <v>0</v>
      </c>
      <c r="W83" s="160"/>
      <c r="X83" s="160" t="s">
        <v>192</v>
      </c>
      <c r="Y83" s="151"/>
      <c r="Z83" s="151"/>
      <c r="AA83" s="151"/>
      <c r="AB83" s="151"/>
      <c r="AC83" s="151"/>
      <c r="AD83" s="151"/>
      <c r="AE83" s="151"/>
      <c r="AF83" s="151"/>
      <c r="AG83" s="151" t="s">
        <v>193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8"/>
      <c r="B84" s="159"/>
      <c r="C84" s="181" t="s">
        <v>194</v>
      </c>
      <c r="D84" s="161"/>
      <c r="E84" s="162"/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60"/>
      <c r="Y84" s="151"/>
      <c r="Z84" s="151"/>
      <c r="AA84" s="151"/>
      <c r="AB84" s="151"/>
      <c r="AC84" s="151"/>
      <c r="AD84" s="151"/>
      <c r="AE84" s="151"/>
      <c r="AF84" s="151"/>
      <c r="AG84" s="151" t="s">
        <v>121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/>
      <c r="B85" s="159"/>
      <c r="C85" s="181" t="s">
        <v>363</v>
      </c>
      <c r="D85" s="161"/>
      <c r="E85" s="162"/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51"/>
      <c r="Z85" s="151"/>
      <c r="AA85" s="151"/>
      <c r="AB85" s="151"/>
      <c r="AC85" s="151"/>
      <c r="AD85" s="151"/>
      <c r="AE85" s="151"/>
      <c r="AF85" s="151"/>
      <c r="AG85" s="151" t="s">
        <v>121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/>
      <c r="B86" s="159"/>
      <c r="C86" s="181" t="s">
        <v>364</v>
      </c>
      <c r="D86" s="161"/>
      <c r="E86" s="162">
        <v>133.90199999999999</v>
      </c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60"/>
      <c r="Y86" s="151"/>
      <c r="Z86" s="151"/>
      <c r="AA86" s="151"/>
      <c r="AB86" s="151"/>
      <c r="AC86" s="151"/>
      <c r="AD86" s="151"/>
      <c r="AE86" s="151"/>
      <c r="AF86" s="151"/>
      <c r="AG86" s="151" t="s">
        <v>121</v>
      </c>
      <c r="AH86" s="151">
        <v>5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/>
      <c r="B87" s="159"/>
      <c r="C87" s="244"/>
      <c r="D87" s="245"/>
      <c r="E87" s="245"/>
      <c r="F87" s="245"/>
      <c r="G87" s="245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60"/>
      <c r="Y87" s="151"/>
      <c r="Z87" s="151"/>
      <c r="AA87" s="151"/>
      <c r="AB87" s="151"/>
      <c r="AC87" s="151"/>
      <c r="AD87" s="151"/>
      <c r="AE87" s="151"/>
      <c r="AF87" s="151"/>
      <c r="AG87" s="151" t="s">
        <v>122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4" t="s">
        <v>108</v>
      </c>
      <c r="B88" s="165" t="s">
        <v>65</v>
      </c>
      <c r="C88" s="179" t="s">
        <v>66</v>
      </c>
      <c r="D88" s="166"/>
      <c r="E88" s="167"/>
      <c r="F88" s="168"/>
      <c r="G88" s="168">
        <f>SUMIF(AG89:AG105,"&lt;&gt;NOR",G89:G105)</f>
        <v>0</v>
      </c>
      <c r="H88" s="168"/>
      <c r="I88" s="168">
        <f>SUM(I89:I105)</f>
        <v>0</v>
      </c>
      <c r="J88" s="168"/>
      <c r="K88" s="168">
        <f>SUM(K89:K105)</f>
        <v>0</v>
      </c>
      <c r="L88" s="168"/>
      <c r="M88" s="168">
        <f>SUM(M89:M105)</f>
        <v>0</v>
      </c>
      <c r="N88" s="168"/>
      <c r="O88" s="168">
        <f>SUM(O89:O105)</f>
        <v>50.35</v>
      </c>
      <c r="P88" s="168"/>
      <c r="Q88" s="168">
        <f>SUM(Q89:Q105)</f>
        <v>0</v>
      </c>
      <c r="R88" s="168"/>
      <c r="S88" s="168"/>
      <c r="T88" s="169"/>
      <c r="U88" s="163"/>
      <c r="V88" s="163">
        <f>SUM(V89:V105)</f>
        <v>65.739999999999995</v>
      </c>
      <c r="W88" s="163"/>
      <c r="X88" s="163"/>
      <c r="AG88" t="s">
        <v>109</v>
      </c>
    </row>
    <row r="89" spans="1:60" outlineLevel="1" x14ac:dyDescent="0.2">
      <c r="A89" s="170">
        <v>13</v>
      </c>
      <c r="B89" s="171" t="s">
        <v>365</v>
      </c>
      <c r="C89" s="180" t="s">
        <v>366</v>
      </c>
      <c r="D89" s="172" t="s">
        <v>131</v>
      </c>
      <c r="E89" s="173">
        <v>22.745000000000001</v>
      </c>
      <c r="F89" s="174"/>
      <c r="G89" s="175">
        <f>ROUND(E89*F89,2)</f>
        <v>0</v>
      </c>
      <c r="H89" s="174"/>
      <c r="I89" s="175">
        <f>ROUND(E89*H89,2)</f>
        <v>0</v>
      </c>
      <c r="J89" s="174"/>
      <c r="K89" s="175">
        <f>ROUND(E89*J89,2)</f>
        <v>0</v>
      </c>
      <c r="L89" s="175">
        <v>21</v>
      </c>
      <c r="M89" s="175">
        <f>G89*(1+L89/100)</f>
        <v>0</v>
      </c>
      <c r="N89" s="175">
        <v>1.8907700000000001</v>
      </c>
      <c r="O89" s="175">
        <f>ROUND(E89*N89,2)</f>
        <v>43.01</v>
      </c>
      <c r="P89" s="175">
        <v>0</v>
      </c>
      <c r="Q89" s="175">
        <f>ROUND(E89*P89,2)</f>
        <v>0</v>
      </c>
      <c r="R89" s="175" t="s">
        <v>208</v>
      </c>
      <c r="S89" s="175" t="s">
        <v>114</v>
      </c>
      <c r="T89" s="176" t="s">
        <v>115</v>
      </c>
      <c r="U89" s="160">
        <v>1.6950000000000001</v>
      </c>
      <c r="V89" s="160">
        <f>ROUND(E89*U89,2)</f>
        <v>38.549999999999997</v>
      </c>
      <c r="W89" s="160"/>
      <c r="X89" s="160" t="s">
        <v>116</v>
      </c>
      <c r="Y89" s="151"/>
      <c r="Z89" s="151"/>
      <c r="AA89" s="151"/>
      <c r="AB89" s="151"/>
      <c r="AC89" s="151"/>
      <c r="AD89" s="151"/>
      <c r="AE89" s="151"/>
      <c r="AF89" s="151"/>
      <c r="AG89" s="151" t="s">
        <v>117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242" t="s">
        <v>209</v>
      </c>
      <c r="D90" s="243"/>
      <c r="E90" s="243"/>
      <c r="F90" s="243"/>
      <c r="G90" s="243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60"/>
      <c r="Y90" s="151"/>
      <c r="Z90" s="151"/>
      <c r="AA90" s="151"/>
      <c r="AB90" s="151"/>
      <c r="AC90" s="151"/>
      <c r="AD90" s="151"/>
      <c r="AE90" s="151"/>
      <c r="AF90" s="151"/>
      <c r="AG90" s="151" t="s">
        <v>119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1" t="s">
        <v>148</v>
      </c>
      <c r="D91" s="161"/>
      <c r="E91" s="162"/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60"/>
      <c r="Y91" s="151"/>
      <c r="Z91" s="151"/>
      <c r="AA91" s="151"/>
      <c r="AB91" s="151"/>
      <c r="AC91" s="151"/>
      <c r="AD91" s="151"/>
      <c r="AE91" s="151"/>
      <c r="AF91" s="151"/>
      <c r="AG91" s="151" t="s">
        <v>121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81" t="s">
        <v>367</v>
      </c>
      <c r="D92" s="161"/>
      <c r="E92" s="162">
        <v>21.33</v>
      </c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51"/>
      <c r="Z92" s="151"/>
      <c r="AA92" s="151"/>
      <c r="AB92" s="151"/>
      <c r="AC92" s="151"/>
      <c r="AD92" s="151"/>
      <c r="AE92" s="151"/>
      <c r="AF92" s="151"/>
      <c r="AG92" s="151" t="s">
        <v>121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1" t="s">
        <v>341</v>
      </c>
      <c r="D93" s="161"/>
      <c r="E93" s="162"/>
      <c r="F93" s="160"/>
      <c r="G93" s="160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60"/>
      <c r="Y93" s="151"/>
      <c r="Z93" s="151"/>
      <c r="AA93" s="151"/>
      <c r="AB93" s="151"/>
      <c r="AC93" s="151"/>
      <c r="AD93" s="151"/>
      <c r="AE93" s="151"/>
      <c r="AF93" s="151"/>
      <c r="AG93" s="151" t="s">
        <v>121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1" t="s">
        <v>368</v>
      </c>
      <c r="D94" s="161"/>
      <c r="E94" s="162">
        <v>1.415</v>
      </c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60"/>
      <c r="Y94" s="151"/>
      <c r="Z94" s="151"/>
      <c r="AA94" s="151"/>
      <c r="AB94" s="151"/>
      <c r="AC94" s="151"/>
      <c r="AD94" s="151"/>
      <c r="AE94" s="151"/>
      <c r="AF94" s="151"/>
      <c r="AG94" s="151" t="s">
        <v>121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244"/>
      <c r="D95" s="245"/>
      <c r="E95" s="245"/>
      <c r="F95" s="245"/>
      <c r="G95" s="245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60"/>
      <c r="Y95" s="151"/>
      <c r="Z95" s="151"/>
      <c r="AA95" s="151"/>
      <c r="AB95" s="151"/>
      <c r="AC95" s="151"/>
      <c r="AD95" s="151"/>
      <c r="AE95" s="151"/>
      <c r="AF95" s="151"/>
      <c r="AG95" s="151" t="s">
        <v>122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ht="22.5" outlineLevel="1" x14ac:dyDescent="0.2">
      <c r="A96" s="170">
        <v>14</v>
      </c>
      <c r="B96" s="171" t="s">
        <v>369</v>
      </c>
      <c r="C96" s="180" t="s">
        <v>370</v>
      </c>
      <c r="D96" s="172" t="s">
        <v>131</v>
      </c>
      <c r="E96" s="173">
        <v>2.88</v>
      </c>
      <c r="F96" s="174"/>
      <c r="G96" s="175">
        <f>ROUND(E96*F96,2)</f>
        <v>0</v>
      </c>
      <c r="H96" s="174"/>
      <c r="I96" s="175">
        <f>ROUND(E96*H96,2)</f>
        <v>0</v>
      </c>
      <c r="J96" s="174"/>
      <c r="K96" s="175">
        <f>ROUND(E96*J96,2)</f>
        <v>0</v>
      </c>
      <c r="L96" s="175">
        <v>21</v>
      </c>
      <c r="M96" s="175">
        <f>G96*(1+L96/100)</f>
        <v>0</v>
      </c>
      <c r="N96" s="175">
        <v>2.5</v>
      </c>
      <c r="O96" s="175">
        <f>ROUND(E96*N96,2)</f>
        <v>7.2</v>
      </c>
      <c r="P96" s="175">
        <v>0</v>
      </c>
      <c r="Q96" s="175">
        <f>ROUND(E96*P96,2)</f>
        <v>0</v>
      </c>
      <c r="R96" s="175" t="s">
        <v>208</v>
      </c>
      <c r="S96" s="175" t="s">
        <v>114</v>
      </c>
      <c r="T96" s="176" t="s">
        <v>115</v>
      </c>
      <c r="U96" s="160">
        <v>1.1919999999999999</v>
      </c>
      <c r="V96" s="160">
        <f>ROUND(E96*U96,2)</f>
        <v>3.43</v>
      </c>
      <c r="W96" s="160"/>
      <c r="X96" s="160" t="s">
        <v>116</v>
      </c>
      <c r="Y96" s="151"/>
      <c r="Z96" s="151"/>
      <c r="AA96" s="151"/>
      <c r="AB96" s="151"/>
      <c r="AC96" s="151"/>
      <c r="AD96" s="151"/>
      <c r="AE96" s="151"/>
      <c r="AF96" s="151"/>
      <c r="AG96" s="151" t="s">
        <v>117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242" t="s">
        <v>371</v>
      </c>
      <c r="D97" s="243"/>
      <c r="E97" s="243"/>
      <c r="F97" s="243"/>
      <c r="G97" s="243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51"/>
      <c r="Z97" s="151"/>
      <c r="AA97" s="151"/>
      <c r="AB97" s="151"/>
      <c r="AC97" s="151"/>
      <c r="AD97" s="151"/>
      <c r="AE97" s="151"/>
      <c r="AF97" s="151"/>
      <c r="AG97" s="151" t="s">
        <v>119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181" t="s">
        <v>372</v>
      </c>
      <c r="D98" s="161"/>
      <c r="E98" s="162"/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51"/>
      <c r="Z98" s="151"/>
      <c r="AA98" s="151"/>
      <c r="AB98" s="151"/>
      <c r="AC98" s="151"/>
      <c r="AD98" s="151"/>
      <c r="AE98" s="151"/>
      <c r="AF98" s="151"/>
      <c r="AG98" s="151" t="s">
        <v>121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1" t="s">
        <v>373</v>
      </c>
      <c r="D99" s="161"/>
      <c r="E99" s="162">
        <v>2.88</v>
      </c>
      <c r="F99" s="160"/>
      <c r="G99" s="160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60"/>
      <c r="Y99" s="151"/>
      <c r="Z99" s="151"/>
      <c r="AA99" s="151"/>
      <c r="AB99" s="151"/>
      <c r="AC99" s="151"/>
      <c r="AD99" s="151"/>
      <c r="AE99" s="151"/>
      <c r="AF99" s="151"/>
      <c r="AG99" s="151" t="s">
        <v>121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244"/>
      <c r="D100" s="245"/>
      <c r="E100" s="245"/>
      <c r="F100" s="245"/>
      <c r="G100" s="245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122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0">
        <v>15</v>
      </c>
      <c r="B101" s="171" t="s">
        <v>374</v>
      </c>
      <c r="C101" s="180" t="s">
        <v>375</v>
      </c>
      <c r="D101" s="172" t="s">
        <v>146</v>
      </c>
      <c r="E101" s="173">
        <v>28.8</v>
      </c>
      <c r="F101" s="174"/>
      <c r="G101" s="175">
        <f>ROUND(E101*F101,2)</f>
        <v>0</v>
      </c>
      <c r="H101" s="174"/>
      <c r="I101" s="175">
        <f>ROUND(E101*H101,2)</f>
        <v>0</v>
      </c>
      <c r="J101" s="174"/>
      <c r="K101" s="175">
        <f>ROUND(E101*J101,2)</f>
        <v>0</v>
      </c>
      <c r="L101" s="175">
        <v>21</v>
      </c>
      <c r="M101" s="175">
        <f>G101*(1+L101/100)</f>
        <v>0</v>
      </c>
      <c r="N101" s="175">
        <v>4.7999999999999996E-3</v>
      </c>
      <c r="O101" s="175">
        <f>ROUND(E101*N101,2)</f>
        <v>0.14000000000000001</v>
      </c>
      <c r="P101" s="175">
        <v>0</v>
      </c>
      <c r="Q101" s="175">
        <f>ROUND(E101*P101,2)</f>
        <v>0</v>
      </c>
      <c r="R101" s="175" t="s">
        <v>208</v>
      </c>
      <c r="S101" s="175" t="s">
        <v>114</v>
      </c>
      <c r="T101" s="176" t="s">
        <v>115</v>
      </c>
      <c r="U101" s="160">
        <v>0.82499999999999996</v>
      </c>
      <c r="V101" s="160">
        <f>ROUND(E101*U101,2)</f>
        <v>23.76</v>
      </c>
      <c r="W101" s="160"/>
      <c r="X101" s="160" t="s">
        <v>116</v>
      </c>
      <c r="Y101" s="151"/>
      <c r="Z101" s="151"/>
      <c r="AA101" s="151"/>
      <c r="AB101" s="151"/>
      <c r="AC101" s="151"/>
      <c r="AD101" s="151"/>
      <c r="AE101" s="151"/>
      <c r="AF101" s="151"/>
      <c r="AG101" s="151" t="s">
        <v>117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242" t="s">
        <v>209</v>
      </c>
      <c r="D102" s="243"/>
      <c r="E102" s="243"/>
      <c r="F102" s="243"/>
      <c r="G102" s="243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119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81" t="s">
        <v>376</v>
      </c>
      <c r="D103" s="161"/>
      <c r="E103" s="162"/>
      <c r="F103" s="160"/>
      <c r="G103" s="160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60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121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1" t="s">
        <v>377</v>
      </c>
      <c r="D104" s="161"/>
      <c r="E104" s="162">
        <v>28.8</v>
      </c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60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121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244"/>
      <c r="D105" s="245"/>
      <c r="E105" s="245"/>
      <c r="F105" s="245"/>
      <c r="G105" s="245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60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122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4" t="s">
        <v>108</v>
      </c>
      <c r="B106" s="165" t="s">
        <v>67</v>
      </c>
      <c r="C106" s="179" t="s">
        <v>68</v>
      </c>
      <c r="D106" s="166"/>
      <c r="E106" s="167"/>
      <c r="F106" s="168"/>
      <c r="G106" s="168">
        <f>SUMIF(AG107:AG171,"&lt;&gt;NOR",G107:G171)</f>
        <v>0</v>
      </c>
      <c r="H106" s="168"/>
      <c r="I106" s="168">
        <f>SUM(I107:I171)</f>
        <v>0</v>
      </c>
      <c r="J106" s="168"/>
      <c r="K106" s="168">
        <f>SUM(K107:K171)</f>
        <v>0</v>
      </c>
      <c r="L106" s="168"/>
      <c r="M106" s="168">
        <f>SUM(M107:M171)</f>
        <v>0</v>
      </c>
      <c r="N106" s="168"/>
      <c r="O106" s="168">
        <f>SUM(O107:O171)</f>
        <v>0.65</v>
      </c>
      <c r="P106" s="168"/>
      <c r="Q106" s="168">
        <f>SUM(Q107:Q171)</f>
        <v>0</v>
      </c>
      <c r="R106" s="168"/>
      <c r="S106" s="168"/>
      <c r="T106" s="169"/>
      <c r="U106" s="163"/>
      <c r="V106" s="163">
        <f>SUM(V107:V171)</f>
        <v>105.31</v>
      </c>
      <c r="W106" s="163"/>
      <c r="X106" s="163"/>
      <c r="AG106" t="s">
        <v>109</v>
      </c>
    </row>
    <row r="107" spans="1:60" ht="22.5" outlineLevel="1" x14ac:dyDescent="0.2">
      <c r="A107" s="170">
        <v>16</v>
      </c>
      <c r="B107" s="171" t="s">
        <v>378</v>
      </c>
      <c r="C107" s="180" t="s">
        <v>379</v>
      </c>
      <c r="D107" s="172" t="s">
        <v>198</v>
      </c>
      <c r="E107" s="173">
        <v>213.3</v>
      </c>
      <c r="F107" s="174"/>
      <c r="G107" s="175">
        <f>ROUND(E107*F107,2)</f>
        <v>0</v>
      </c>
      <c r="H107" s="174"/>
      <c r="I107" s="175">
        <f>ROUND(E107*H107,2)</f>
        <v>0</v>
      </c>
      <c r="J107" s="174"/>
      <c r="K107" s="175">
        <f>ROUND(E107*J107,2)</f>
        <v>0</v>
      </c>
      <c r="L107" s="175">
        <v>21</v>
      </c>
      <c r="M107" s="175">
        <f>G107*(1+L107/100)</f>
        <v>0</v>
      </c>
      <c r="N107" s="175">
        <v>0</v>
      </c>
      <c r="O107" s="175">
        <f>ROUND(E107*N107,2)</f>
        <v>0</v>
      </c>
      <c r="P107" s="175">
        <v>0</v>
      </c>
      <c r="Q107" s="175">
        <f>ROUND(E107*P107,2)</f>
        <v>0</v>
      </c>
      <c r="R107" s="175" t="s">
        <v>208</v>
      </c>
      <c r="S107" s="175" t="s">
        <v>114</v>
      </c>
      <c r="T107" s="176" t="s">
        <v>115</v>
      </c>
      <c r="U107" s="160">
        <v>0.126</v>
      </c>
      <c r="V107" s="160">
        <f>ROUND(E107*U107,2)</f>
        <v>26.88</v>
      </c>
      <c r="W107" s="160"/>
      <c r="X107" s="160" t="s">
        <v>116</v>
      </c>
      <c r="Y107" s="151"/>
      <c r="Z107" s="151"/>
      <c r="AA107" s="151"/>
      <c r="AB107" s="151"/>
      <c r="AC107" s="151"/>
      <c r="AD107" s="151"/>
      <c r="AE107" s="151"/>
      <c r="AF107" s="151"/>
      <c r="AG107" s="151" t="s">
        <v>126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242" t="s">
        <v>209</v>
      </c>
      <c r="D108" s="243"/>
      <c r="E108" s="243"/>
      <c r="F108" s="243"/>
      <c r="G108" s="243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60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119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1" t="s">
        <v>380</v>
      </c>
      <c r="D109" s="161"/>
      <c r="E109" s="162"/>
      <c r="F109" s="160"/>
      <c r="G109" s="160"/>
      <c r="H109" s="160"/>
      <c r="I109" s="160"/>
      <c r="J109" s="160"/>
      <c r="K109" s="160"/>
      <c r="L109" s="160"/>
      <c r="M109" s="160"/>
      <c r="N109" s="160"/>
      <c r="O109" s="160"/>
      <c r="P109" s="160"/>
      <c r="Q109" s="160"/>
      <c r="R109" s="160"/>
      <c r="S109" s="160"/>
      <c r="T109" s="160"/>
      <c r="U109" s="160"/>
      <c r="V109" s="160"/>
      <c r="W109" s="160"/>
      <c r="X109" s="160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121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81" t="s">
        <v>381</v>
      </c>
      <c r="D110" s="161"/>
      <c r="E110" s="162">
        <v>213.3</v>
      </c>
      <c r="F110" s="160"/>
      <c r="G110" s="160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60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121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8"/>
      <c r="B111" s="159"/>
      <c r="C111" s="244"/>
      <c r="D111" s="245"/>
      <c r="E111" s="245"/>
      <c r="F111" s="245"/>
      <c r="G111" s="245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60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ht="22.5" outlineLevel="1" x14ac:dyDescent="0.2">
      <c r="A112" s="170">
        <v>17</v>
      </c>
      <c r="B112" s="171" t="s">
        <v>382</v>
      </c>
      <c r="C112" s="180" t="s">
        <v>383</v>
      </c>
      <c r="D112" s="172" t="s">
        <v>198</v>
      </c>
      <c r="E112" s="173">
        <v>31.35</v>
      </c>
      <c r="F112" s="174"/>
      <c r="G112" s="175">
        <f>ROUND(E112*F112,2)</f>
        <v>0</v>
      </c>
      <c r="H112" s="174"/>
      <c r="I112" s="175">
        <f>ROUND(E112*H112,2)</f>
        <v>0</v>
      </c>
      <c r="J112" s="174"/>
      <c r="K112" s="175">
        <f>ROUND(E112*J112,2)</f>
        <v>0</v>
      </c>
      <c r="L112" s="175">
        <v>21</v>
      </c>
      <c r="M112" s="175">
        <f>G112*(1+L112/100)</f>
        <v>0</v>
      </c>
      <c r="N112" s="175">
        <v>0</v>
      </c>
      <c r="O112" s="175">
        <f>ROUND(E112*N112,2)</f>
        <v>0</v>
      </c>
      <c r="P112" s="175">
        <v>0</v>
      </c>
      <c r="Q112" s="175">
        <f>ROUND(E112*P112,2)</f>
        <v>0</v>
      </c>
      <c r="R112" s="175" t="s">
        <v>208</v>
      </c>
      <c r="S112" s="175" t="s">
        <v>114</v>
      </c>
      <c r="T112" s="176" t="s">
        <v>115</v>
      </c>
      <c r="U112" s="160">
        <v>0.216</v>
      </c>
      <c r="V112" s="160">
        <f>ROUND(E112*U112,2)</f>
        <v>6.77</v>
      </c>
      <c r="W112" s="160"/>
      <c r="X112" s="160" t="s">
        <v>116</v>
      </c>
      <c r="Y112" s="151"/>
      <c r="Z112" s="151"/>
      <c r="AA112" s="151"/>
      <c r="AB112" s="151"/>
      <c r="AC112" s="151"/>
      <c r="AD112" s="151"/>
      <c r="AE112" s="151"/>
      <c r="AF112" s="151"/>
      <c r="AG112" s="151" t="s">
        <v>117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8"/>
      <c r="B113" s="159"/>
      <c r="C113" s="242" t="s">
        <v>209</v>
      </c>
      <c r="D113" s="243"/>
      <c r="E113" s="243"/>
      <c r="F113" s="243"/>
      <c r="G113" s="243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60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119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8"/>
      <c r="B114" s="159"/>
      <c r="C114" s="181" t="s">
        <v>384</v>
      </c>
      <c r="D114" s="161"/>
      <c r="E114" s="162"/>
      <c r="F114" s="160"/>
      <c r="G114" s="160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60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121</v>
      </c>
      <c r="AH114" s="151">
        <v>0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8"/>
      <c r="B115" s="159"/>
      <c r="C115" s="181" t="s">
        <v>341</v>
      </c>
      <c r="D115" s="161"/>
      <c r="E115" s="162"/>
      <c r="F115" s="160"/>
      <c r="G115" s="160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60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121</v>
      </c>
      <c r="AH115" s="151">
        <v>0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8"/>
      <c r="B116" s="159"/>
      <c r="C116" s="181" t="s">
        <v>385</v>
      </c>
      <c r="D116" s="161"/>
      <c r="E116" s="162">
        <v>31.35</v>
      </c>
      <c r="F116" s="160"/>
      <c r="G116" s="160"/>
      <c r="H116" s="160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0"/>
      <c r="U116" s="160"/>
      <c r="V116" s="160"/>
      <c r="W116" s="160"/>
      <c r="X116" s="160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121</v>
      </c>
      <c r="AH116" s="151">
        <v>0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8"/>
      <c r="B117" s="159"/>
      <c r="C117" s="244"/>
      <c r="D117" s="245"/>
      <c r="E117" s="245"/>
      <c r="F117" s="245"/>
      <c r="G117" s="245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122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ht="22.5" outlineLevel="1" x14ac:dyDescent="0.2">
      <c r="A118" s="170">
        <v>18</v>
      </c>
      <c r="B118" s="171" t="s">
        <v>386</v>
      </c>
      <c r="C118" s="180" t="s">
        <v>387</v>
      </c>
      <c r="D118" s="172" t="s">
        <v>223</v>
      </c>
      <c r="E118" s="173">
        <v>2</v>
      </c>
      <c r="F118" s="174"/>
      <c r="G118" s="175">
        <f>ROUND(E118*F118,2)</f>
        <v>0</v>
      </c>
      <c r="H118" s="174"/>
      <c r="I118" s="175">
        <f>ROUND(E118*H118,2)</f>
        <v>0</v>
      </c>
      <c r="J118" s="174"/>
      <c r="K118" s="175">
        <f>ROUND(E118*J118,2)</f>
        <v>0</v>
      </c>
      <c r="L118" s="175">
        <v>21</v>
      </c>
      <c r="M118" s="175">
        <f>G118*(1+L118/100)</f>
        <v>0</v>
      </c>
      <c r="N118" s="175">
        <v>2.2000000000000001E-4</v>
      </c>
      <c r="O118" s="175">
        <f>ROUND(E118*N118,2)</f>
        <v>0</v>
      </c>
      <c r="P118" s="175">
        <v>0</v>
      </c>
      <c r="Q118" s="175">
        <f>ROUND(E118*P118,2)</f>
        <v>0</v>
      </c>
      <c r="R118" s="175" t="s">
        <v>208</v>
      </c>
      <c r="S118" s="175" t="s">
        <v>114</v>
      </c>
      <c r="T118" s="176" t="s">
        <v>115</v>
      </c>
      <c r="U118" s="160">
        <v>1.554</v>
      </c>
      <c r="V118" s="160">
        <f>ROUND(E118*U118,2)</f>
        <v>3.11</v>
      </c>
      <c r="W118" s="160"/>
      <c r="X118" s="160" t="s">
        <v>116</v>
      </c>
      <c r="Y118" s="151"/>
      <c r="Z118" s="151"/>
      <c r="AA118" s="151"/>
      <c r="AB118" s="151"/>
      <c r="AC118" s="151"/>
      <c r="AD118" s="151"/>
      <c r="AE118" s="151"/>
      <c r="AF118" s="151"/>
      <c r="AG118" s="151" t="s">
        <v>117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8"/>
      <c r="B119" s="159"/>
      <c r="C119" s="181" t="s">
        <v>388</v>
      </c>
      <c r="D119" s="161"/>
      <c r="E119" s="162">
        <v>2</v>
      </c>
      <c r="F119" s="160"/>
      <c r="G119" s="160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60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121</v>
      </c>
      <c r="AH119" s="151">
        <v>0</v>
      </c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8"/>
      <c r="B120" s="159"/>
      <c r="C120" s="244"/>
      <c r="D120" s="245"/>
      <c r="E120" s="245"/>
      <c r="F120" s="245"/>
      <c r="G120" s="245"/>
      <c r="H120" s="160"/>
      <c r="I120" s="160"/>
      <c r="J120" s="160"/>
      <c r="K120" s="160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60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122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ht="22.5" outlineLevel="1" x14ac:dyDescent="0.2">
      <c r="A121" s="170">
        <v>19</v>
      </c>
      <c r="B121" s="171" t="s">
        <v>389</v>
      </c>
      <c r="C121" s="180" t="s">
        <v>390</v>
      </c>
      <c r="D121" s="172" t="s">
        <v>223</v>
      </c>
      <c r="E121" s="173">
        <v>2</v>
      </c>
      <c r="F121" s="174"/>
      <c r="G121" s="175">
        <f>ROUND(E121*F121,2)</f>
        <v>0</v>
      </c>
      <c r="H121" s="174"/>
      <c r="I121" s="175">
        <f>ROUND(E121*H121,2)</f>
        <v>0</v>
      </c>
      <c r="J121" s="174"/>
      <c r="K121" s="175">
        <f>ROUND(E121*J121,2)</f>
        <v>0</v>
      </c>
      <c r="L121" s="175">
        <v>21</v>
      </c>
      <c r="M121" s="175">
        <f>G121*(1+L121/100)</f>
        <v>0</v>
      </c>
      <c r="N121" s="175">
        <v>1.1E-4</v>
      </c>
      <c r="O121" s="175">
        <f>ROUND(E121*N121,2)</f>
        <v>0</v>
      </c>
      <c r="P121" s="175">
        <v>0</v>
      </c>
      <c r="Q121" s="175">
        <f>ROUND(E121*P121,2)</f>
        <v>0</v>
      </c>
      <c r="R121" s="175" t="s">
        <v>208</v>
      </c>
      <c r="S121" s="175" t="s">
        <v>114</v>
      </c>
      <c r="T121" s="176" t="s">
        <v>115</v>
      </c>
      <c r="U121" s="160">
        <v>0.70799999999999996</v>
      </c>
      <c r="V121" s="160">
        <f>ROUND(E121*U121,2)</f>
        <v>1.42</v>
      </c>
      <c r="W121" s="160"/>
      <c r="X121" s="160" t="s">
        <v>116</v>
      </c>
      <c r="Y121" s="151"/>
      <c r="Z121" s="151"/>
      <c r="AA121" s="151"/>
      <c r="AB121" s="151"/>
      <c r="AC121" s="151"/>
      <c r="AD121" s="151"/>
      <c r="AE121" s="151"/>
      <c r="AF121" s="151"/>
      <c r="AG121" s="151" t="s">
        <v>126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8"/>
      <c r="B122" s="159"/>
      <c r="C122" s="181" t="s">
        <v>388</v>
      </c>
      <c r="D122" s="161"/>
      <c r="E122" s="162">
        <v>2</v>
      </c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121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8"/>
      <c r="B123" s="159"/>
      <c r="C123" s="244"/>
      <c r="D123" s="245"/>
      <c r="E123" s="245"/>
      <c r="F123" s="245"/>
      <c r="G123" s="245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60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122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70">
        <v>20</v>
      </c>
      <c r="B124" s="171" t="s">
        <v>391</v>
      </c>
      <c r="C124" s="180" t="s">
        <v>392</v>
      </c>
      <c r="D124" s="172" t="s">
        <v>198</v>
      </c>
      <c r="E124" s="173">
        <v>213.3</v>
      </c>
      <c r="F124" s="174"/>
      <c r="G124" s="175">
        <f>ROUND(E124*F124,2)</f>
        <v>0</v>
      </c>
      <c r="H124" s="174"/>
      <c r="I124" s="175">
        <f>ROUND(E124*H124,2)</f>
        <v>0</v>
      </c>
      <c r="J124" s="174"/>
      <c r="K124" s="175">
        <f>ROUND(E124*J124,2)</f>
        <v>0</v>
      </c>
      <c r="L124" s="175">
        <v>21</v>
      </c>
      <c r="M124" s="175">
        <f>G124*(1+L124/100)</f>
        <v>0</v>
      </c>
      <c r="N124" s="175">
        <v>0</v>
      </c>
      <c r="O124" s="175">
        <f>ROUND(E124*N124,2)</f>
        <v>0</v>
      </c>
      <c r="P124" s="175">
        <v>0</v>
      </c>
      <c r="Q124" s="175">
        <f>ROUND(E124*P124,2)</f>
        <v>0</v>
      </c>
      <c r="R124" s="175" t="s">
        <v>208</v>
      </c>
      <c r="S124" s="175" t="s">
        <v>114</v>
      </c>
      <c r="T124" s="176" t="s">
        <v>115</v>
      </c>
      <c r="U124" s="160">
        <v>4.3999999999999997E-2</v>
      </c>
      <c r="V124" s="160">
        <f>ROUND(E124*U124,2)</f>
        <v>9.39</v>
      </c>
      <c r="W124" s="160"/>
      <c r="X124" s="160" t="s">
        <v>116</v>
      </c>
      <c r="Y124" s="151"/>
      <c r="Z124" s="151"/>
      <c r="AA124" s="151"/>
      <c r="AB124" s="151"/>
      <c r="AC124" s="151"/>
      <c r="AD124" s="151"/>
      <c r="AE124" s="151"/>
      <c r="AF124" s="151"/>
      <c r="AG124" s="151" t="s">
        <v>117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8"/>
      <c r="B125" s="159"/>
      <c r="C125" s="242" t="s">
        <v>393</v>
      </c>
      <c r="D125" s="243"/>
      <c r="E125" s="243"/>
      <c r="F125" s="243"/>
      <c r="G125" s="243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60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119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77" t="str">
        <f>C125</f>
        <v>přísun, montáže, demontáže a odsunu zkoušecího čerpadla, napuštění tlakovou vodou a dodání vody pro tlakovou zkoušku,</v>
      </c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8"/>
      <c r="B126" s="159"/>
      <c r="C126" s="181" t="s">
        <v>217</v>
      </c>
      <c r="D126" s="161"/>
      <c r="E126" s="162"/>
      <c r="F126" s="160"/>
      <c r="G126" s="160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60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121</v>
      </c>
      <c r="AH126" s="151">
        <v>0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8"/>
      <c r="B127" s="159"/>
      <c r="C127" s="181" t="s">
        <v>381</v>
      </c>
      <c r="D127" s="161"/>
      <c r="E127" s="162">
        <v>213.3</v>
      </c>
      <c r="F127" s="160"/>
      <c r="G127" s="160"/>
      <c r="H127" s="160"/>
      <c r="I127" s="160"/>
      <c r="J127" s="160"/>
      <c r="K127" s="160"/>
      <c r="L127" s="160"/>
      <c r="M127" s="160"/>
      <c r="N127" s="160"/>
      <c r="O127" s="160"/>
      <c r="P127" s="160"/>
      <c r="Q127" s="160"/>
      <c r="R127" s="160"/>
      <c r="S127" s="160"/>
      <c r="T127" s="160"/>
      <c r="U127" s="160"/>
      <c r="V127" s="160"/>
      <c r="W127" s="160"/>
      <c r="X127" s="160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121</v>
      </c>
      <c r="AH127" s="151">
        <v>0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244"/>
      <c r="D128" s="245"/>
      <c r="E128" s="245"/>
      <c r="F128" s="245"/>
      <c r="G128" s="245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60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122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70">
        <v>21</v>
      </c>
      <c r="B129" s="171" t="s">
        <v>394</v>
      </c>
      <c r="C129" s="180" t="s">
        <v>395</v>
      </c>
      <c r="D129" s="172" t="s">
        <v>231</v>
      </c>
      <c r="E129" s="173">
        <v>1</v>
      </c>
      <c r="F129" s="174"/>
      <c r="G129" s="175">
        <f>ROUND(E129*F129,2)</f>
        <v>0</v>
      </c>
      <c r="H129" s="174"/>
      <c r="I129" s="175">
        <f>ROUND(E129*H129,2)</f>
        <v>0</v>
      </c>
      <c r="J129" s="174"/>
      <c r="K129" s="175">
        <f>ROUND(E129*J129,2)</f>
        <v>0</v>
      </c>
      <c r="L129" s="175">
        <v>21</v>
      </c>
      <c r="M129" s="175">
        <f>G129*(1+L129/100)</f>
        <v>0</v>
      </c>
      <c r="N129" s="175">
        <v>3.5029999999999999E-2</v>
      </c>
      <c r="O129" s="175">
        <f>ROUND(E129*N129,2)</f>
        <v>0.04</v>
      </c>
      <c r="P129" s="175">
        <v>0</v>
      </c>
      <c r="Q129" s="175">
        <f>ROUND(E129*P129,2)</f>
        <v>0</v>
      </c>
      <c r="R129" s="175" t="s">
        <v>208</v>
      </c>
      <c r="S129" s="175" t="s">
        <v>114</v>
      </c>
      <c r="T129" s="176" t="s">
        <v>115</v>
      </c>
      <c r="U129" s="160">
        <v>10.130000000000001</v>
      </c>
      <c r="V129" s="160">
        <f>ROUND(E129*U129,2)</f>
        <v>10.130000000000001</v>
      </c>
      <c r="W129" s="160"/>
      <c r="X129" s="160" t="s">
        <v>116</v>
      </c>
      <c r="Y129" s="151"/>
      <c r="Z129" s="151"/>
      <c r="AA129" s="151"/>
      <c r="AB129" s="151"/>
      <c r="AC129" s="151"/>
      <c r="AD129" s="151"/>
      <c r="AE129" s="151"/>
      <c r="AF129" s="151"/>
      <c r="AG129" s="151" t="s">
        <v>126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ht="33.75" outlineLevel="1" x14ac:dyDescent="0.2">
      <c r="A130" s="158"/>
      <c r="B130" s="159"/>
      <c r="C130" s="242" t="s">
        <v>396</v>
      </c>
      <c r="D130" s="243"/>
      <c r="E130" s="243"/>
      <c r="F130" s="243"/>
      <c r="G130" s="243"/>
      <c r="H130" s="160"/>
      <c r="I130" s="160"/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60"/>
      <c r="V130" s="160"/>
      <c r="W130" s="160"/>
      <c r="X130" s="160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119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77" t="str">
        <f>C130</f>
        <v>montáž a demontáž výrobků nebo dílců pro zabezpečení dvou konců zkoušeného úseku potrubí pro jakýkoliv způsob zabezpečení,  montáž a demontáž koncových tvarovek, montáž zaslepovací příruby, zaslepení odboček pro hydranty, vzdušníky a jiné armatury a odbočky pro odbočující řady,</v>
      </c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8"/>
      <c r="B131" s="159"/>
      <c r="C131" s="244"/>
      <c r="D131" s="245"/>
      <c r="E131" s="245"/>
      <c r="F131" s="245"/>
      <c r="G131" s="245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60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122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70">
        <v>22</v>
      </c>
      <c r="B132" s="171" t="s">
        <v>397</v>
      </c>
      <c r="C132" s="180" t="s">
        <v>398</v>
      </c>
      <c r="D132" s="172" t="s">
        <v>198</v>
      </c>
      <c r="E132" s="173">
        <v>213.3</v>
      </c>
      <c r="F132" s="174"/>
      <c r="G132" s="175">
        <f>ROUND(E132*F132,2)</f>
        <v>0</v>
      </c>
      <c r="H132" s="174"/>
      <c r="I132" s="175">
        <f>ROUND(E132*H132,2)</f>
        <v>0</v>
      </c>
      <c r="J132" s="174"/>
      <c r="K132" s="175">
        <f>ROUND(E132*J132,2)</f>
        <v>0</v>
      </c>
      <c r="L132" s="175">
        <v>21</v>
      </c>
      <c r="M132" s="175">
        <f>G132*(1+L132/100)</f>
        <v>0</v>
      </c>
      <c r="N132" s="175">
        <v>0</v>
      </c>
      <c r="O132" s="175">
        <f>ROUND(E132*N132,2)</f>
        <v>0</v>
      </c>
      <c r="P132" s="175">
        <v>0</v>
      </c>
      <c r="Q132" s="175">
        <f>ROUND(E132*P132,2)</f>
        <v>0</v>
      </c>
      <c r="R132" s="175" t="s">
        <v>208</v>
      </c>
      <c r="S132" s="175" t="s">
        <v>114</v>
      </c>
      <c r="T132" s="176" t="s">
        <v>115</v>
      </c>
      <c r="U132" s="160">
        <v>0.21</v>
      </c>
      <c r="V132" s="160">
        <f>ROUND(E132*U132,2)</f>
        <v>44.79</v>
      </c>
      <c r="W132" s="160"/>
      <c r="X132" s="160" t="s">
        <v>116</v>
      </c>
      <c r="Y132" s="151"/>
      <c r="Z132" s="151"/>
      <c r="AA132" s="151"/>
      <c r="AB132" s="151"/>
      <c r="AC132" s="151"/>
      <c r="AD132" s="151"/>
      <c r="AE132" s="151"/>
      <c r="AF132" s="151"/>
      <c r="AG132" s="151" t="s">
        <v>117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8"/>
      <c r="B133" s="159"/>
      <c r="C133" s="242" t="s">
        <v>399</v>
      </c>
      <c r="D133" s="243"/>
      <c r="E133" s="243"/>
      <c r="F133" s="243"/>
      <c r="G133" s="243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60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119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77" t="str">
        <f>C133</f>
        <v>napuštění a vypuštění vody, dodání vody a desinfekčního prostředku, náklady na bakteriologický rozbor vody,</v>
      </c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8"/>
      <c r="B134" s="159"/>
      <c r="C134" s="181" t="s">
        <v>217</v>
      </c>
      <c r="D134" s="161"/>
      <c r="E134" s="162"/>
      <c r="F134" s="160"/>
      <c r="G134" s="160"/>
      <c r="H134" s="160"/>
      <c r="I134" s="160"/>
      <c r="J134" s="160"/>
      <c r="K134" s="160"/>
      <c r="L134" s="160"/>
      <c r="M134" s="160"/>
      <c r="N134" s="160"/>
      <c r="O134" s="160"/>
      <c r="P134" s="160"/>
      <c r="Q134" s="160"/>
      <c r="R134" s="160"/>
      <c r="S134" s="160"/>
      <c r="T134" s="160"/>
      <c r="U134" s="160"/>
      <c r="V134" s="160"/>
      <c r="W134" s="160"/>
      <c r="X134" s="160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121</v>
      </c>
      <c r="AH134" s="151">
        <v>0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8"/>
      <c r="B135" s="159"/>
      <c r="C135" s="181" t="s">
        <v>381</v>
      </c>
      <c r="D135" s="161"/>
      <c r="E135" s="162">
        <v>213.3</v>
      </c>
      <c r="F135" s="160"/>
      <c r="G135" s="160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  <c r="R135" s="160"/>
      <c r="S135" s="160"/>
      <c r="T135" s="160"/>
      <c r="U135" s="160"/>
      <c r="V135" s="160"/>
      <c r="W135" s="160"/>
      <c r="X135" s="160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121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8"/>
      <c r="B136" s="159"/>
      <c r="C136" s="244"/>
      <c r="D136" s="245"/>
      <c r="E136" s="245"/>
      <c r="F136" s="245"/>
      <c r="G136" s="245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60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122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ht="22.5" outlineLevel="1" x14ac:dyDescent="0.2">
      <c r="A137" s="170">
        <v>23</v>
      </c>
      <c r="B137" s="171" t="s">
        <v>400</v>
      </c>
      <c r="C137" s="180" t="s">
        <v>401</v>
      </c>
      <c r="D137" s="172" t="s">
        <v>223</v>
      </c>
      <c r="E137" s="173">
        <v>7</v>
      </c>
      <c r="F137" s="174"/>
      <c r="G137" s="175">
        <f>ROUND(E137*F137,2)</f>
        <v>0</v>
      </c>
      <c r="H137" s="174"/>
      <c r="I137" s="175">
        <f>ROUND(E137*H137,2)</f>
        <v>0</v>
      </c>
      <c r="J137" s="174"/>
      <c r="K137" s="175">
        <f>ROUND(E137*J137,2)</f>
        <v>0</v>
      </c>
      <c r="L137" s="175">
        <v>21</v>
      </c>
      <c r="M137" s="175">
        <f>G137*(1+L137/100)</f>
        <v>0</v>
      </c>
      <c r="N137" s="175">
        <v>2.4000000000000001E-4</v>
      </c>
      <c r="O137" s="175">
        <f>ROUND(E137*N137,2)</f>
        <v>0</v>
      </c>
      <c r="P137" s="175">
        <v>0</v>
      </c>
      <c r="Q137" s="175">
        <f>ROUND(E137*P137,2)</f>
        <v>0</v>
      </c>
      <c r="R137" s="175" t="s">
        <v>208</v>
      </c>
      <c r="S137" s="175" t="s">
        <v>114</v>
      </c>
      <c r="T137" s="176" t="s">
        <v>115</v>
      </c>
      <c r="U137" s="160">
        <v>0.40300000000000002</v>
      </c>
      <c r="V137" s="160">
        <f>ROUND(E137*U137,2)</f>
        <v>2.82</v>
      </c>
      <c r="W137" s="160"/>
      <c r="X137" s="160" t="s">
        <v>116</v>
      </c>
      <c r="Y137" s="151"/>
      <c r="Z137" s="151"/>
      <c r="AA137" s="151"/>
      <c r="AB137" s="151"/>
      <c r="AC137" s="151"/>
      <c r="AD137" s="151"/>
      <c r="AE137" s="151"/>
      <c r="AF137" s="151"/>
      <c r="AG137" s="151" t="s">
        <v>117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8"/>
      <c r="B138" s="159"/>
      <c r="C138" s="255" t="s">
        <v>402</v>
      </c>
      <c r="D138" s="256"/>
      <c r="E138" s="256"/>
      <c r="F138" s="256"/>
      <c r="G138" s="256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60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172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8"/>
      <c r="B139" s="159"/>
      <c r="C139" s="181" t="s">
        <v>403</v>
      </c>
      <c r="D139" s="161"/>
      <c r="E139" s="162">
        <v>7</v>
      </c>
      <c r="F139" s="160"/>
      <c r="G139" s="160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60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121</v>
      </c>
      <c r="AH139" s="151">
        <v>0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8"/>
      <c r="B140" s="159"/>
      <c r="C140" s="244"/>
      <c r="D140" s="245"/>
      <c r="E140" s="245"/>
      <c r="F140" s="245"/>
      <c r="G140" s="245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60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122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70">
        <v>24</v>
      </c>
      <c r="B141" s="171" t="s">
        <v>404</v>
      </c>
      <c r="C141" s="180" t="s">
        <v>405</v>
      </c>
      <c r="D141" s="172" t="s">
        <v>406</v>
      </c>
      <c r="E141" s="173">
        <v>1</v>
      </c>
      <c r="F141" s="174"/>
      <c r="G141" s="175">
        <f>ROUND(E141*F141,2)</f>
        <v>0</v>
      </c>
      <c r="H141" s="174"/>
      <c r="I141" s="175">
        <f>ROUND(E141*H141,2)</f>
        <v>0</v>
      </c>
      <c r="J141" s="174"/>
      <c r="K141" s="175">
        <f>ROUND(E141*J141,2)</f>
        <v>0</v>
      </c>
      <c r="L141" s="175">
        <v>21</v>
      </c>
      <c r="M141" s="175">
        <f>G141*(1+L141/100)</f>
        <v>0</v>
      </c>
      <c r="N141" s="175">
        <v>0</v>
      </c>
      <c r="O141" s="175">
        <f>ROUND(E141*N141,2)</f>
        <v>0</v>
      </c>
      <c r="P141" s="175">
        <v>0</v>
      </c>
      <c r="Q141" s="175">
        <f>ROUND(E141*P141,2)</f>
        <v>0</v>
      </c>
      <c r="R141" s="175"/>
      <c r="S141" s="175" t="s">
        <v>282</v>
      </c>
      <c r="T141" s="176" t="s">
        <v>283</v>
      </c>
      <c r="U141" s="160">
        <v>0</v>
      </c>
      <c r="V141" s="160">
        <f>ROUND(E141*U141,2)</f>
        <v>0</v>
      </c>
      <c r="W141" s="160"/>
      <c r="X141" s="160" t="s">
        <v>200</v>
      </c>
      <c r="Y141" s="151"/>
      <c r="Z141" s="151"/>
      <c r="AA141" s="151"/>
      <c r="AB141" s="151"/>
      <c r="AC141" s="151"/>
      <c r="AD141" s="151"/>
      <c r="AE141" s="151"/>
      <c r="AF141" s="151"/>
      <c r="AG141" s="151" t="s">
        <v>407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8"/>
      <c r="B142" s="159"/>
      <c r="C142" s="257"/>
      <c r="D142" s="258"/>
      <c r="E142" s="258"/>
      <c r="F142" s="258"/>
      <c r="G142" s="258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60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122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ht="22.5" outlineLevel="1" x14ac:dyDescent="0.2">
      <c r="A143" s="170">
        <v>25</v>
      </c>
      <c r="B143" s="171" t="s">
        <v>408</v>
      </c>
      <c r="C143" s="180" t="s">
        <v>409</v>
      </c>
      <c r="D143" s="172" t="s">
        <v>223</v>
      </c>
      <c r="E143" s="173">
        <v>6</v>
      </c>
      <c r="F143" s="174"/>
      <c r="G143" s="175">
        <f>ROUND(E143*F143,2)</f>
        <v>0</v>
      </c>
      <c r="H143" s="174"/>
      <c r="I143" s="175">
        <f>ROUND(E143*H143,2)</f>
        <v>0</v>
      </c>
      <c r="J143" s="174"/>
      <c r="K143" s="175">
        <f>ROUND(E143*J143,2)</f>
        <v>0</v>
      </c>
      <c r="L143" s="175">
        <v>21</v>
      </c>
      <c r="M143" s="175">
        <f>G143*(1+L143/100)</f>
        <v>0</v>
      </c>
      <c r="N143" s="175">
        <v>1E-3</v>
      </c>
      <c r="O143" s="175">
        <f>ROUND(E143*N143,2)</f>
        <v>0.01</v>
      </c>
      <c r="P143" s="175">
        <v>0</v>
      </c>
      <c r="Q143" s="175">
        <f>ROUND(E143*P143,2)</f>
        <v>0</v>
      </c>
      <c r="R143" s="175" t="s">
        <v>191</v>
      </c>
      <c r="S143" s="175" t="s">
        <v>114</v>
      </c>
      <c r="T143" s="176" t="s">
        <v>115</v>
      </c>
      <c r="U143" s="160">
        <v>0</v>
      </c>
      <c r="V143" s="160">
        <f>ROUND(E143*U143,2)</f>
        <v>0</v>
      </c>
      <c r="W143" s="160"/>
      <c r="X143" s="160" t="s">
        <v>192</v>
      </c>
      <c r="Y143" s="151"/>
      <c r="Z143" s="151"/>
      <c r="AA143" s="151"/>
      <c r="AB143" s="151"/>
      <c r="AC143" s="151"/>
      <c r="AD143" s="151"/>
      <c r="AE143" s="151"/>
      <c r="AF143" s="151"/>
      <c r="AG143" s="151" t="s">
        <v>193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8"/>
      <c r="B144" s="159"/>
      <c r="C144" s="181" t="s">
        <v>410</v>
      </c>
      <c r="D144" s="161"/>
      <c r="E144" s="162">
        <v>6</v>
      </c>
      <c r="F144" s="160"/>
      <c r="G144" s="160"/>
      <c r="H144" s="160"/>
      <c r="I144" s="160"/>
      <c r="J144" s="160"/>
      <c r="K144" s="160"/>
      <c r="L144" s="160"/>
      <c r="M144" s="160"/>
      <c r="N144" s="160"/>
      <c r="O144" s="160"/>
      <c r="P144" s="160"/>
      <c r="Q144" s="160"/>
      <c r="R144" s="160"/>
      <c r="S144" s="160"/>
      <c r="T144" s="160"/>
      <c r="U144" s="160"/>
      <c r="V144" s="160"/>
      <c r="W144" s="160"/>
      <c r="X144" s="160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121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8"/>
      <c r="B145" s="159"/>
      <c r="C145" s="244"/>
      <c r="D145" s="245"/>
      <c r="E145" s="245"/>
      <c r="F145" s="245"/>
      <c r="G145" s="245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60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122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ht="22.5" outlineLevel="1" x14ac:dyDescent="0.2">
      <c r="A146" s="170">
        <v>26</v>
      </c>
      <c r="B146" s="171" t="s">
        <v>411</v>
      </c>
      <c r="C146" s="180" t="s">
        <v>412</v>
      </c>
      <c r="D146" s="172" t="s">
        <v>198</v>
      </c>
      <c r="E146" s="173">
        <v>213.3</v>
      </c>
      <c r="F146" s="174"/>
      <c r="G146" s="175">
        <f>ROUND(E146*F146,2)</f>
        <v>0</v>
      </c>
      <c r="H146" s="174"/>
      <c r="I146" s="175">
        <f>ROUND(E146*H146,2)</f>
        <v>0</v>
      </c>
      <c r="J146" s="174"/>
      <c r="K146" s="175">
        <f>ROUND(E146*J146,2)</f>
        <v>0</v>
      </c>
      <c r="L146" s="175">
        <v>21</v>
      </c>
      <c r="M146" s="175">
        <f>G146*(1+L146/100)</f>
        <v>0</v>
      </c>
      <c r="N146" s="175">
        <v>2.1299999999999999E-3</v>
      </c>
      <c r="O146" s="175">
        <f>ROUND(E146*N146,2)</f>
        <v>0.45</v>
      </c>
      <c r="P146" s="175">
        <v>0</v>
      </c>
      <c r="Q146" s="175">
        <f>ROUND(E146*P146,2)</f>
        <v>0</v>
      </c>
      <c r="R146" s="175" t="s">
        <v>191</v>
      </c>
      <c r="S146" s="175" t="s">
        <v>114</v>
      </c>
      <c r="T146" s="176" t="s">
        <v>115</v>
      </c>
      <c r="U146" s="160">
        <v>0</v>
      </c>
      <c r="V146" s="160">
        <f>ROUND(E146*U146,2)</f>
        <v>0</v>
      </c>
      <c r="W146" s="160"/>
      <c r="X146" s="160" t="s">
        <v>192</v>
      </c>
      <c r="Y146" s="151"/>
      <c r="Z146" s="151"/>
      <c r="AA146" s="151"/>
      <c r="AB146" s="151"/>
      <c r="AC146" s="151"/>
      <c r="AD146" s="151"/>
      <c r="AE146" s="151"/>
      <c r="AF146" s="151"/>
      <c r="AG146" s="151" t="s">
        <v>193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8"/>
      <c r="B147" s="159"/>
      <c r="C147" s="181" t="s">
        <v>380</v>
      </c>
      <c r="D147" s="161"/>
      <c r="E147" s="162"/>
      <c r="F147" s="160"/>
      <c r="G147" s="160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60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121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58"/>
      <c r="B148" s="159"/>
      <c r="C148" s="181" t="s">
        <v>413</v>
      </c>
      <c r="D148" s="161"/>
      <c r="E148" s="162">
        <v>213.3</v>
      </c>
      <c r="F148" s="160"/>
      <c r="G148" s="160"/>
      <c r="H148" s="160"/>
      <c r="I148" s="160"/>
      <c r="J148" s="160"/>
      <c r="K148" s="160"/>
      <c r="L148" s="160"/>
      <c r="M148" s="160"/>
      <c r="N148" s="160"/>
      <c r="O148" s="160"/>
      <c r="P148" s="160"/>
      <c r="Q148" s="160"/>
      <c r="R148" s="160"/>
      <c r="S148" s="160"/>
      <c r="T148" s="160"/>
      <c r="U148" s="160"/>
      <c r="V148" s="160"/>
      <c r="W148" s="160"/>
      <c r="X148" s="160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121</v>
      </c>
      <c r="AH148" s="151">
        <v>5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58"/>
      <c r="B149" s="159"/>
      <c r="C149" s="244"/>
      <c r="D149" s="245"/>
      <c r="E149" s="245"/>
      <c r="F149" s="245"/>
      <c r="G149" s="245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60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122</v>
      </c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ht="22.5" outlineLevel="1" x14ac:dyDescent="0.2">
      <c r="A150" s="170">
        <v>27</v>
      </c>
      <c r="B150" s="171" t="s">
        <v>414</v>
      </c>
      <c r="C150" s="180" t="s">
        <v>415</v>
      </c>
      <c r="D150" s="172" t="s">
        <v>198</v>
      </c>
      <c r="E150" s="173">
        <v>31.35</v>
      </c>
      <c r="F150" s="174"/>
      <c r="G150" s="175">
        <f>ROUND(E150*F150,2)</f>
        <v>0</v>
      </c>
      <c r="H150" s="174"/>
      <c r="I150" s="175">
        <f>ROUND(E150*H150,2)</f>
        <v>0</v>
      </c>
      <c r="J150" s="174"/>
      <c r="K150" s="175">
        <f>ROUND(E150*J150,2)</f>
        <v>0</v>
      </c>
      <c r="L150" s="175">
        <v>21</v>
      </c>
      <c r="M150" s="175">
        <f>G150*(1+L150/100)</f>
        <v>0</v>
      </c>
      <c r="N150" s="175">
        <v>4.5199999999999997E-3</v>
      </c>
      <c r="O150" s="175">
        <f>ROUND(E150*N150,2)</f>
        <v>0.14000000000000001</v>
      </c>
      <c r="P150" s="175">
        <v>0</v>
      </c>
      <c r="Q150" s="175">
        <f>ROUND(E150*P150,2)</f>
        <v>0</v>
      </c>
      <c r="R150" s="175" t="s">
        <v>191</v>
      </c>
      <c r="S150" s="175" t="s">
        <v>114</v>
      </c>
      <c r="T150" s="176" t="s">
        <v>115</v>
      </c>
      <c r="U150" s="160">
        <v>0</v>
      </c>
      <c r="V150" s="160">
        <f>ROUND(E150*U150,2)</f>
        <v>0</v>
      </c>
      <c r="W150" s="160"/>
      <c r="X150" s="160" t="s">
        <v>192</v>
      </c>
      <c r="Y150" s="151"/>
      <c r="Z150" s="151"/>
      <c r="AA150" s="151"/>
      <c r="AB150" s="151"/>
      <c r="AC150" s="151"/>
      <c r="AD150" s="151"/>
      <c r="AE150" s="151"/>
      <c r="AF150" s="151"/>
      <c r="AG150" s="151" t="s">
        <v>193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58"/>
      <c r="B151" s="159"/>
      <c r="C151" s="181" t="s">
        <v>384</v>
      </c>
      <c r="D151" s="161"/>
      <c r="E151" s="162"/>
      <c r="F151" s="160"/>
      <c r="G151" s="160"/>
      <c r="H151" s="160"/>
      <c r="I151" s="160"/>
      <c r="J151" s="160"/>
      <c r="K151" s="160"/>
      <c r="L151" s="160"/>
      <c r="M151" s="160"/>
      <c r="N151" s="160"/>
      <c r="O151" s="160"/>
      <c r="P151" s="160"/>
      <c r="Q151" s="160"/>
      <c r="R151" s="160"/>
      <c r="S151" s="160"/>
      <c r="T151" s="160"/>
      <c r="U151" s="160"/>
      <c r="V151" s="160"/>
      <c r="W151" s="160"/>
      <c r="X151" s="160"/>
      <c r="Y151" s="151"/>
      <c r="Z151" s="151"/>
      <c r="AA151" s="151"/>
      <c r="AB151" s="151"/>
      <c r="AC151" s="151"/>
      <c r="AD151" s="151"/>
      <c r="AE151" s="151"/>
      <c r="AF151" s="151"/>
      <c r="AG151" s="151" t="s">
        <v>121</v>
      </c>
      <c r="AH151" s="151">
        <v>0</v>
      </c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8"/>
      <c r="B152" s="159"/>
      <c r="C152" s="181" t="s">
        <v>416</v>
      </c>
      <c r="D152" s="161"/>
      <c r="E152" s="162">
        <v>31.35</v>
      </c>
      <c r="F152" s="160"/>
      <c r="G152" s="160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60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121</v>
      </c>
      <c r="AH152" s="151">
        <v>5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8"/>
      <c r="B153" s="159"/>
      <c r="C153" s="244"/>
      <c r="D153" s="245"/>
      <c r="E153" s="245"/>
      <c r="F153" s="245"/>
      <c r="G153" s="245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60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122</v>
      </c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70">
        <v>28</v>
      </c>
      <c r="B154" s="171" t="s">
        <v>417</v>
      </c>
      <c r="C154" s="180" t="s">
        <v>418</v>
      </c>
      <c r="D154" s="172" t="s">
        <v>223</v>
      </c>
      <c r="E154" s="173">
        <v>14</v>
      </c>
      <c r="F154" s="174"/>
      <c r="G154" s="175">
        <f>ROUND(E154*F154,2)</f>
        <v>0</v>
      </c>
      <c r="H154" s="174"/>
      <c r="I154" s="175">
        <f>ROUND(E154*H154,2)</f>
        <v>0</v>
      </c>
      <c r="J154" s="174"/>
      <c r="K154" s="175">
        <f>ROUND(E154*J154,2)</f>
        <v>0</v>
      </c>
      <c r="L154" s="175">
        <v>21</v>
      </c>
      <c r="M154" s="175">
        <f>G154*(1+L154/100)</f>
        <v>0</v>
      </c>
      <c r="N154" s="175">
        <v>6.2E-4</v>
      </c>
      <c r="O154" s="175">
        <f>ROUND(E154*N154,2)</f>
        <v>0.01</v>
      </c>
      <c r="P154" s="175">
        <v>0</v>
      </c>
      <c r="Q154" s="175">
        <f>ROUND(E154*P154,2)</f>
        <v>0</v>
      </c>
      <c r="R154" s="175" t="s">
        <v>191</v>
      </c>
      <c r="S154" s="175" t="s">
        <v>114</v>
      </c>
      <c r="T154" s="176" t="s">
        <v>115</v>
      </c>
      <c r="U154" s="160">
        <v>0</v>
      </c>
      <c r="V154" s="160">
        <f>ROUND(E154*U154,2)</f>
        <v>0</v>
      </c>
      <c r="W154" s="160"/>
      <c r="X154" s="160" t="s">
        <v>192</v>
      </c>
      <c r="Y154" s="151"/>
      <c r="Z154" s="151"/>
      <c r="AA154" s="151"/>
      <c r="AB154" s="151"/>
      <c r="AC154" s="151"/>
      <c r="AD154" s="151"/>
      <c r="AE154" s="151"/>
      <c r="AF154" s="151"/>
      <c r="AG154" s="151" t="s">
        <v>193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58"/>
      <c r="B155" s="159"/>
      <c r="C155" s="181" t="s">
        <v>419</v>
      </c>
      <c r="D155" s="161"/>
      <c r="E155" s="162"/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60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121</v>
      </c>
      <c r="AH155" s="151">
        <v>0</v>
      </c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58"/>
      <c r="B156" s="159"/>
      <c r="C156" s="181" t="s">
        <v>420</v>
      </c>
      <c r="D156" s="161"/>
      <c r="E156" s="162">
        <v>3</v>
      </c>
      <c r="F156" s="160"/>
      <c r="G156" s="160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  <c r="R156" s="160"/>
      <c r="S156" s="160"/>
      <c r="T156" s="160"/>
      <c r="U156" s="160"/>
      <c r="V156" s="160"/>
      <c r="W156" s="160"/>
      <c r="X156" s="160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121</v>
      </c>
      <c r="AH156" s="151">
        <v>0</v>
      </c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8"/>
      <c r="B157" s="159"/>
      <c r="C157" s="181" t="s">
        <v>421</v>
      </c>
      <c r="D157" s="161"/>
      <c r="E157" s="162">
        <v>7</v>
      </c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60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121</v>
      </c>
      <c r="AH157" s="151">
        <v>0</v>
      </c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58"/>
      <c r="B158" s="159"/>
      <c r="C158" s="181" t="s">
        <v>422</v>
      </c>
      <c r="D158" s="161"/>
      <c r="E158" s="162">
        <v>1</v>
      </c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  <c r="R158" s="160"/>
      <c r="S158" s="160"/>
      <c r="T158" s="160"/>
      <c r="U158" s="160"/>
      <c r="V158" s="160"/>
      <c r="W158" s="160"/>
      <c r="X158" s="160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121</v>
      </c>
      <c r="AH158" s="151">
        <v>0</v>
      </c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58"/>
      <c r="B159" s="159"/>
      <c r="C159" s="181" t="s">
        <v>423</v>
      </c>
      <c r="D159" s="161"/>
      <c r="E159" s="162">
        <v>2</v>
      </c>
      <c r="F159" s="160"/>
      <c r="G159" s="16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  <c r="R159" s="160"/>
      <c r="S159" s="160"/>
      <c r="T159" s="160"/>
      <c r="U159" s="160"/>
      <c r="V159" s="160"/>
      <c r="W159" s="160"/>
      <c r="X159" s="160"/>
      <c r="Y159" s="151"/>
      <c r="Z159" s="151"/>
      <c r="AA159" s="151"/>
      <c r="AB159" s="151"/>
      <c r="AC159" s="151"/>
      <c r="AD159" s="151"/>
      <c r="AE159" s="151"/>
      <c r="AF159" s="151"/>
      <c r="AG159" s="151" t="s">
        <v>121</v>
      </c>
      <c r="AH159" s="151">
        <v>0</v>
      </c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8"/>
      <c r="B160" s="159"/>
      <c r="C160" s="181" t="s">
        <v>424</v>
      </c>
      <c r="D160" s="161"/>
      <c r="E160" s="162">
        <v>1</v>
      </c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60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121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8"/>
      <c r="B161" s="159"/>
      <c r="C161" s="244"/>
      <c r="D161" s="245"/>
      <c r="E161" s="245"/>
      <c r="F161" s="245"/>
      <c r="G161" s="245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60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122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70">
        <v>29</v>
      </c>
      <c r="B162" s="171" t="s">
        <v>425</v>
      </c>
      <c r="C162" s="180" t="s">
        <v>426</v>
      </c>
      <c r="D162" s="172" t="s">
        <v>223</v>
      </c>
      <c r="E162" s="173">
        <v>7</v>
      </c>
      <c r="F162" s="174"/>
      <c r="G162" s="175">
        <f>ROUND(E162*F162,2)</f>
        <v>0</v>
      </c>
      <c r="H162" s="174"/>
      <c r="I162" s="175">
        <f>ROUND(E162*H162,2)</f>
        <v>0</v>
      </c>
      <c r="J162" s="174"/>
      <c r="K162" s="175">
        <f>ROUND(E162*J162,2)</f>
        <v>0</v>
      </c>
      <c r="L162" s="175">
        <v>21</v>
      </c>
      <c r="M162" s="175">
        <f>G162*(1+L162/100)</f>
        <v>0</v>
      </c>
      <c r="N162" s="175">
        <v>0</v>
      </c>
      <c r="O162" s="175">
        <f>ROUND(E162*N162,2)</f>
        <v>0</v>
      </c>
      <c r="P162" s="175">
        <v>0</v>
      </c>
      <c r="Q162" s="175">
        <f>ROUND(E162*P162,2)</f>
        <v>0</v>
      </c>
      <c r="R162" s="175" t="s">
        <v>191</v>
      </c>
      <c r="S162" s="175" t="s">
        <v>114</v>
      </c>
      <c r="T162" s="176" t="s">
        <v>115</v>
      </c>
      <c r="U162" s="160">
        <v>0</v>
      </c>
      <c r="V162" s="160">
        <f>ROUND(E162*U162,2)</f>
        <v>0</v>
      </c>
      <c r="W162" s="160"/>
      <c r="X162" s="160" t="s">
        <v>192</v>
      </c>
      <c r="Y162" s="151"/>
      <c r="Z162" s="151"/>
      <c r="AA162" s="151"/>
      <c r="AB162" s="151"/>
      <c r="AC162" s="151"/>
      <c r="AD162" s="151"/>
      <c r="AE162" s="151"/>
      <c r="AF162" s="151"/>
      <c r="AG162" s="151" t="s">
        <v>193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58"/>
      <c r="B163" s="159"/>
      <c r="C163" s="181" t="s">
        <v>310</v>
      </c>
      <c r="D163" s="161"/>
      <c r="E163" s="162"/>
      <c r="F163" s="160"/>
      <c r="G163" s="160"/>
      <c r="H163" s="160"/>
      <c r="I163" s="160"/>
      <c r="J163" s="160"/>
      <c r="K163" s="160"/>
      <c r="L163" s="160"/>
      <c r="M163" s="160"/>
      <c r="N163" s="160"/>
      <c r="O163" s="160"/>
      <c r="P163" s="160"/>
      <c r="Q163" s="160"/>
      <c r="R163" s="160"/>
      <c r="S163" s="160"/>
      <c r="T163" s="160"/>
      <c r="U163" s="160"/>
      <c r="V163" s="160"/>
      <c r="W163" s="160"/>
      <c r="X163" s="160"/>
      <c r="Y163" s="151"/>
      <c r="Z163" s="151"/>
      <c r="AA163" s="151"/>
      <c r="AB163" s="151"/>
      <c r="AC163" s="151"/>
      <c r="AD163" s="151"/>
      <c r="AE163" s="151"/>
      <c r="AF163" s="151"/>
      <c r="AG163" s="151" t="s">
        <v>121</v>
      </c>
      <c r="AH163" s="151">
        <v>0</v>
      </c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8"/>
      <c r="B164" s="159"/>
      <c r="C164" s="181" t="s">
        <v>427</v>
      </c>
      <c r="D164" s="161"/>
      <c r="E164" s="162">
        <v>7</v>
      </c>
      <c r="F164" s="160"/>
      <c r="G164" s="160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60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121</v>
      </c>
      <c r="AH164" s="151">
        <v>5</v>
      </c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58"/>
      <c r="B165" s="159"/>
      <c r="C165" s="244"/>
      <c r="D165" s="245"/>
      <c r="E165" s="245"/>
      <c r="F165" s="245"/>
      <c r="G165" s="245"/>
      <c r="H165" s="160"/>
      <c r="I165" s="160"/>
      <c r="J165" s="160"/>
      <c r="K165" s="160"/>
      <c r="L165" s="160"/>
      <c r="M165" s="160"/>
      <c r="N165" s="160"/>
      <c r="O165" s="160"/>
      <c r="P165" s="160"/>
      <c r="Q165" s="160"/>
      <c r="R165" s="160"/>
      <c r="S165" s="160"/>
      <c r="T165" s="160"/>
      <c r="U165" s="160"/>
      <c r="V165" s="160"/>
      <c r="W165" s="160"/>
      <c r="X165" s="160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122</v>
      </c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ht="22.5" outlineLevel="1" x14ac:dyDescent="0.2">
      <c r="A166" s="170">
        <v>30</v>
      </c>
      <c r="B166" s="171" t="s">
        <v>428</v>
      </c>
      <c r="C166" s="180" t="s">
        <v>429</v>
      </c>
      <c r="D166" s="172" t="s">
        <v>223</v>
      </c>
      <c r="E166" s="173">
        <v>7</v>
      </c>
      <c r="F166" s="174"/>
      <c r="G166" s="175">
        <f>ROUND(E166*F166,2)</f>
        <v>0</v>
      </c>
      <c r="H166" s="174"/>
      <c r="I166" s="175">
        <f>ROUND(E166*H166,2)</f>
        <v>0</v>
      </c>
      <c r="J166" s="174"/>
      <c r="K166" s="175">
        <f>ROUND(E166*J166,2)</f>
        <v>0</v>
      </c>
      <c r="L166" s="175">
        <v>21</v>
      </c>
      <c r="M166" s="175">
        <f>G166*(1+L166/100)</f>
        <v>0</v>
      </c>
      <c r="N166" s="175">
        <v>0</v>
      </c>
      <c r="O166" s="175">
        <f>ROUND(E166*N166,2)</f>
        <v>0</v>
      </c>
      <c r="P166" s="175">
        <v>0</v>
      </c>
      <c r="Q166" s="175">
        <f>ROUND(E166*P166,2)</f>
        <v>0</v>
      </c>
      <c r="R166" s="175" t="s">
        <v>191</v>
      </c>
      <c r="S166" s="175" t="s">
        <v>114</v>
      </c>
      <c r="T166" s="176" t="s">
        <v>115</v>
      </c>
      <c r="U166" s="160">
        <v>0</v>
      </c>
      <c r="V166" s="160">
        <f>ROUND(E166*U166,2)</f>
        <v>0</v>
      </c>
      <c r="W166" s="160"/>
      <c r="X166" s="160" t="s">
        <v>192</v>
      </c>
      <c r="Y166" s="151"/>
      <c r="Z166" s="151"/>
      <c r="AA166" s="151"/>
      <c r="AB166" s="151"/>
      <c r="AC166" s="151"/>
      <c r="AD166" s="151"/>
      <c r="AE166" s="151"/>
      <c r="AF166" s="151"/>
      <c r="AG166" s="151" t="s">
        <v>256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8"/>
      <c r="B167" s="159"/>
      <c r="C167" s="181" t="s">
        <v>310</v>
      </c>
      <c r="D167" s="161"/>
      <c r="E167" s="162"/>
      <c r="F167" s="160"/>
      <c r="G167" s="160"/>
      <c r="H167" s="160"/>
      <c r="I167" s="160"/>
      <c r="J167" s="160"/>
      <c r="K167" s="160"/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  <c r="W167" s="160"/>
      <c r="X167" s="160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121</v>
      </c>
      <c r="AH167" s="151">
        <v>0</v>
      </c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58"/>
      <c r="B168" s="159"/>
      <c r="C168" s="181" t="s">
        <v>427</v>
      </c>
      <c r="D168" s="161"/>
      <c r="E168" s="162">
        <v>7</v>
      </c>
      <c r="F168" s="160"/>
      <c r="G168" s="160"/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  <c r="W168" s="160"/>
      <c r="X168" s="160"/>
      <c r="Y168" s="151"/>
      <c r="Z168" s="151"/>
      <c r="AA168" s="151"/>
      <c r="AB168" s="151"/>
      <c r="AC168" s="151"/>
      <c r="AD168" s="151"/>
      <c r="AE168" s="151"/>
      <c r="AF168" s="151"/>
      <c r="AG168" s="151" t="s">
        <v>121</v>
      </c>
      <c r="AH168" s="151">
        <v>5</v>
      </c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58"/>
      <c r="B169" s="159"/>
      <c r="C169" s="244"/>
      <c r="D169" s="245"/>
      <c r="E169" s="245"/>
      <c r="F169" s="245"/>
      <c r="G169" s="245"/>
      <c r="H169" s="160"/>
      <c r="I169" s="160"/>
      <c r="J169" s="160"/>
      <c r="K169" s="160"/>
      <c r="L169" s="160"/>
      <c r="M169" s="160"/>
      <c r="N169" s="160"/>
      <c r="O169" s="160"/>
      <c r="P169" s="160"/>
      <c r="Q169" s="160"/>
      <c r="R169" s="160"/>
      <c r="S169" s="160"/>
      <c r="T169" s="160"/>
      <c r="U169" s="160"/>
      <c r="V169" s="160"/>
      <c r="W169" s="160"/>
      <c r="X169" s="160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122</v>
      </c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70">
        <v>31</v>
      </c>
      <c r="B170" s="171" t="s">
        <v>430</v>
      </c>
      <c r="C170" s="180" t="s">
        <v>431</v>
      </c>
      <c r="D170" s="172" t="s">
        <v>432</v>
      </c>
      <c r="E170" s="173">
        <v>20</v>
      </c>
      <c r="F170" s="174"/>
      <c r="G170" s="175">
        <f>ROUND(E170*F170,2)</f>
        <v>0</v>
      </c>
      <c r="H170" s="174"/>
      <c r="I170" s="175">
        <f>ROUND(E170*H170,2)</f>
        <v>0</v>
      </c>
      <c r="J170" s="174"/>
      <c r="K170" s="175">
        <f>ROUND(E170*J170,2)</f>
        <v>0</v>
      </c>
      <c r="L170" s="175">
        <v>21</v>
      </c>
      <c r="M170" s="175">
        <f>G170*(1+L170/100)</f>
        <v>0</v>
      </c>
      <c r="N170" s="175">
        <v>0</v>
      </c>
      <c r="O170" s="175">
        <f>ROUND(E170*N170,2)</f>
        <v>0</v>
      </c>
      <c r="P170" s="175">
        <v>0</v>
      </c>
      <c r="Q170" s="175">
        <f>ROUND(E170*P170,2)</f>
        <v>0</v>
      </c>
      <c r="R170" s="175"/>
      <c r="S170" s="175" t="s">
        <v>282</v>
      </c>
      <c r="T170" s="176" t="s">
        <v>283</v>
      </c>
      <c r="U170" s="160">
        <v>0</v>
      </c>
      <c r="V170" s="160">
        <f>ROUND(E170*U170,2)</f>
        <v>0</v>
      </c>
      <c r="W170" s="160"/>
      <c r="X170" s="160" t="s">
        <v>192</v>
      </c>
      <c r="Y170" s="151"/>
      <c r="Z170" s="151"/>
      <c r="AA170" s="151"/>
      <c r="AB170" s="151"/>
      <c r="AC170" s="151"/>
      <c r="AD170" s="151"/>
      <c r="AE170" s="151"/>
      <c r="AF170" s="151"/>
      <c r="AG170" s="151" t="s">
        <v>256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58"/>
      <c r="B171" s="159"/>
      <c r="C171" s="257"/>
      <c r="D171" s="258"/>
      <c r="E171" s="258"/>
      <c r="F171" s="258"/>
      <c r="G171" s="258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60"/>
      <c r="Y171" s="151"/>
      <c r="Z171" s="151"/>
      <c r="AA171" s="151"/>
      <c r="AB171" s="151"/>
      <c r="AC171" s="151"/>
      <c r="AD171" s="151"/>
      <c r="AE171" s="151"/>
      <c r="AF171" s="151"/>
      <c r="AG171" s="151" t="s">
        <v>122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x14ac:dyDescent="0.2">
      <c r="A172" s="164" t="s">
        <v>108</v>
      </c>
      <c r="B172" s="165" t="s">
        <v>69</v>
      </c>
      <c r="C172" s="179" t="s">
        <v>70</v>
      </c>
      <c r="D172" s="166"/>
      <c r="E172" s="167"/>
      <c r="F172" s="168"/>
      <c r="G172" s="168">
        <f>SUMIF(AG173:AG196,"&lt;&gt;NOR",G173:G196)</f>
        <v>0</v>
      </c>
      <c r="H172" s="168"/>
      <c r="I172" s="168">
        <f>SUM(I173:I196)</f>
        <v>0</v>
      </c>
      <c r="J172" s="168"/>
      <c r="K172" s="168">
        <f>SUM(K173:K196)</f>
        <v>0</v>
      </c>
      <c r="L172" s="168"/>
      <c r="M172" s="168">
        <f>SUM(M173:M196)</f>
        <v>0</v>
      </c>
      <c r="N172" s="168"/>
      <c r="O172" s="168">
        <f>SUM(O173:O196)</f>
        <v>0.15000000000000002</v>
      </c>
      <c r="P172" s="168"/>
      <c r="Q172" s="168">
        <f>SUM(Q173:Q196)</f>
        <v>0</v>
      </c>
      <c r="R172" s="168"/>
      <c r="S172" s="168"/>
      <c r="T172" s="169"/>
      <c r="U172" s="163"/>
      <c r="V172" s="163">
        <f>SUM(V173:V196)</f>
        <v>14.25</v>
      </c>
      <c r="W172" s="163"/>
      <c r="X172" s="163"/>
      <c r="AG172" t="s">
        <v>109</v>
      </c>
    </row>
    <row r="173" spans="1:60" ht="22.5" outlineLevel="1" x14ac:dyDescent="0.2">
      <c r="A173" s="170">
        <v>32</v>
      </c>
      <c r="B173" s="171" t="s">
        <v>433</v>
      </c>
      <c r="C173" s="180" t="s">
        <v>434</v>
      </c>
      <c r="D173" s="172" t="s">
        <v>223</v>
      </c>
      <c r="E173" s="173">
        <v>13</v>
      </c>
      <c r="F173" s="174"/>
      <c r="G173" s="175">
        <f>ROUND(E173*F173,2)</f>
        <v>0</v>
      </c>
      <c r="H173" s="174"/>
      <c r="I173" s="175">
        <f>ROUND(E173*H173,2)</f>
        <v>0</v>
      </c>
      <c r="J173" s="174"/>
      <c r="K173" s="175">
        <f>ROUND(E173*J173,2)</f>
        <v>0</v>
      </c>
      <c r="L173" s="175">
        <v>21</v>
      </c>
      <c r="M173" s="175">
        <f>G173*(1+L173/100)</f>
        <v>0</v>
      </c>
      <c r="N173" s="175">
        <v>2.2000000000000001E-4</v>
      </c>
      <c r="O173" s="175">
        <f>ROUND(E173*N173,2)</f>
        <v>0</v>
      </c>
      <c r="P173" s="175">
        <v>0</v>
      </c>
      <c r="Q173" s="175">
        <f>ROUND(E173*P173,2)</f>
        <v>0</v>
      </c>
      <c r="R173" s="175" t="s">
        <v>208</v>
      </c>
      <c r="S173" s="175" t="s">
        <v>114</v>
      </c>
      <c r="T173" s="176" t="s">
        <v>115</v>
      </c>
      <c r="U173" s="160">
        <v>0.75900000000000001</v>
      </c>
      <c r="V173" s="160">
        <f>ROUND(E173*U173,2)</f>
        <v>9.8699999999999992</v>
      </c>
      <c r="W173" s="160"/>
      <c r="X173" s="160" t="s">
        <v>116</v>
      </c>
      <c r="Y173" s="151"/>
      <c r="Z173" s="151"/>
      <c r="AA173" s="151"/>
      <c r="AB173" s="151"/>
      <c r="AC173" s="151"/>
      <c r="AD173" s="151"/>
      <c r="AE173" s="151"/>
      <c r="AF173" s="151"/>
      <c r="AG173" s="151" t="s">
        <v>117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58"/>
      <c r="B174" s="159"/>
      <c r="C174" s="181" t="s">
        <v>435</v>
      </c>
      <c r="D174" s="161"/>
      <c r="E174" s="162">
        <v>13</v>
      </c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121</v>
      </c>
      <c r="AH174" s="151">
        <v>0</v>
      </c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58"/>
      <c r="B175" s="159"/>
      <c r="C175" s="244"/>
      <c r="D175" s="245"/>
      <c r="E175" s="245"/>
      <c r="F175" s="245"/>
      <c r="G175" s="245"/>
      <c r="H175" s="160"/>
      <c r="I175" s="160"/>
      <c r="J175" s="160"/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60"/>
      <c r="Y175" s="151"/>
      <c r="Z175" s="151"/>
      <c r="AA175" s="151"/>
      <c r="AB175" s="151"/>
      <c r="AC175" s="151"/>
      <c r="AD175" s="151"/>
      <c r="AE175" s="151"/>
      <c r="AF175" s="151"/>
      <c r="AG175" s="151" t="s">
        <v>122</v>
      </c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ht="22.5" outlineLevel="1" x14ac:dyDescent="0.2">
      <c r="A176" s="170">
        <v>33</v>
      </c>
      <c r="B176" s="171" t="s">
        <v>436</v>
      </c>
      <c r="C176" s="180" t="s">
        <v>437</v>
      </c>
      <c r="D176" s="172" t="s">
        <v>223</v>
      </c>
      <c r="E176" s="173">
        <v>4</v>
      </c>
      <c r="F176" s="174"/>
      <c r="G176" s="175">
        <f>ROUND(E176*F176,2)</f>
        <v>0</v>
      </c>
      <c r="H176" s="174"/>
      <c r="I176" s="175">
        <f>ROUND(E176*H176,2)</f>
        <v>0</v>
      </c>
      <c r="J176" s="174"/>
      <c r="K176" s="175">
        <f>ROUND(E176*J176,2)</f>
        <v>0</v>
      </c>
      <c r="L176" s="175">
        <v>21</v>
      </c>
      <c r="M176" s="175">
        <f>G176*(1+L176/100)</f>
        <v>0</v>
      </c>
      <c r="N176" s="175">
        <v>3.2000000000000003E-4</v>
      </c>
      <c r="O176" s="175">
        <f>ROUND(E176*N176,2)</f>
        <v>0</v>
      </c>
      <c r="P176" s="175">
        <v>0</v>
      </c>
      <c r="Q176" s="175">
        <f>ROUND(E176*P176,2)</f>
        <v>0</v>
      </c>
      <c r="R176" s="175" t="s">
        <v>208</v>
      </c>
      <c r="S176" s="175" t="s">
        <v>114</v>
      </c>
      <c r="T176" s="176" t="s">
        <v>115</v>
      </c>
      <c r="U176" s="160">
        <v>1.0940000000000001</v>
      </c>
      <c r="V176" s="160">
        <f>ROUND(E176*U176,2)</f>
        <v>4.38</v>
      </c>
      <c r="W176" s="160"/>
      <c r="X176" s="160" t="s">
        <v>116</v>
      </c>
      <c r="Y176" s="151"/>
      <c r="Z176" s="151"/>
      <c r="AA176" s="151"/>
      <c r="AB176" s="151"/>
      <c r="AC176" s="151"/>
      <c r="AD176" s="151"/>
      <c r="AE176" s="151"/>
      <c r="AF176" s="151"/>
      <c r="AG176" s="151" t="s">
        <v>227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58"/>
      <c r="B177" s="159"/>
      <c r="C177" s="181" t="s">
        <v>438</v>
      </c>
      <c r="D177" s="161"/>
      <c r="E177" s="162">
        <v>4</v>
      </c>
      <c r="F177" s="160"/>
      <c r="G177" s="160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60"/>
      <c r="Y177" s="151"/>
      <c r="Z177" s="151"/>
      <c r="AA177" s="151"/>
      <c r="AB177" s="151"/>
      <c r="AC177" s="151"/>
      <c r="AD177" s="151"/>
      <c r="AE177" s="151"/>
      <c r="AF177" s="151"/>
      <c r="AG177" s="151" t="s">
        <v>121</v>
      </c>
      <c r="AH177" s="151">
        <v>0</v>
      </c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">
      <c r="A178" s="158"/>
      <c r="B178" s="159"/>
      <c r="C178" s="244"/>
      <c r="D178" s="245"/>
      <c r="E178" s="245"/>
      <c r="F178" s="245"/>
      <c r="G178" s="245"/>
      <c r="H178" s="160"/>
      <c r="I178" s="160"/>
      <c r="J178" s="160"/>
      <c r="K178" s="160"/>
      <c r="L178" s="160"/>
      <c r="M178" s="160"/>
      <c r="N178" s="160"/>
      <c r="O178" s="160"/>
      <c r="P178" s="160"/>
      <c r="Q178" s="160"/>
      <c r="R178" s="160"/>
      <c r="S178" s="160"/>
      <c r="T178" s="160"/>
      <c r="U178" s="160"/>
      <c r="V178" s="160"/>
      <c r="W178" s="160"/>
      <c r="X178" s="160"/>
      <c r="Y178" s="151"/>
      <c r="Z178" s="151"/>
      <c r="AA178" s="151"/>
      <c r="AB178" s="151"/>
      <c r="AC178" s="151"/>
      <c r="AD178" s="151"/>
      <c r="AE178" s="151"/>
      <c r="AF178" s="151"/>
      <c r="AG178" s="151" t="s">
        <v>122</v>
      </c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ht="22.5" outlineLevel="1" x14ac:dyDescent="0.2">
      <c r="A179" s="170">
        <v>34</v>
      </c>
      <c r="B179" s="171" t="s">
        <v>439</v>
      </c>
      <c r="C179" s="180" t="s">
        <v>440</v>
      </c>
      <c r="D179" s="172" t="s">
        <v>223</v>
      </c>
      <c r="E179" s="173">
        <v>2</v>
      </c>
      <c r="F179" s="174"/>
      <c r="G179" s="175">
        <f>ROUND(E179*F179,2)</f>
        <v>0</v>
      </c>
      <c r="H179" s="174"/>
      <c r="I179" s="175">
        <f>ROUND(E179*H179,2)</f>
        <v>0</v>
      </c>
      <c r="J179" s="174"/>
      <c r="K179" s="175">
        <f>ROUND(E179*J179,2)</f>
        <v>0</v>
      </c>
      <c r="L179" s="175">
        <v>21</v>
      </c>
      <c r="M179" s="175">
        <f>G179*(1+L179/100)</f>
        <v>0</v>
      </c>
      <c r="N179" s="175">
        <v>4.3499999999999997E-3</v>
      </c>
      <c r="O179" s="175">
        <f>ROUND(E179*N179,2)</f>
        <v>0.01</v>
      </c>
      <c r="P179" s="175">
        <v>0</v>
      </c>
      <c r="Q179" s="175">
        <f>ROUND(E179*P179,2)</f>
        <v>0</v>
      </c>
      <c r="R179" s="175" t="s">
        <v>191</v>
      </c>
      <c r="S179" s="175" t="s">
        <v>114</v>
      </c>
      <c r="T179" s="176" t="s">
        <v>115</v>
      </c>
      <c r="U179" s="160">
        <v>0</v>
      </c>
      <c r="V179" s="160">
        <f>ROUND(E179*U179,2)</f>
        <v>0</v>
      </c>
      <c r="W179" s="160"/>
      <c r="X179" s="160" t="s">
        <v>192</v>
      </c>
      <c r="Y179" s="151"/>
      <c r="Z179" s="151"/>
      <c r="AA179" s="151"/>
      <c r="AB179" s="151"/>
      <c r="AC179" s="151"/>
      <c r="AD179" s="151"/>
      <c r="AE179" s="151"/>
      <c r="AF179" s="151"/>
      <c r="AG179" s="151" t="s">
        <v>256</v>
      </c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58"/>
      <c r="B180" s="159"/>
      <c r="C180" s="181" t="s">
        <v>388</v>
      </c>
      <c r="D180" s="161"/>
      <c r="E180" s="162">
        <v>2</v>
      </c>
      <c r="F180" s="160"/>
      <c r="G180" s="160"/>
      <c r="H180" s="160"/>
      <c r="I180" s="160"/>
      <c r="J180" s="160"/>
      <c r="K180" s="160"/>
      <c r="L180" s="160"/>
      <c r="M180" s="160"/>
      <c r="N180" s="160"/>
      <c r="O180" s="160"/>
      <c r="P180" s="160"/>
      <c r="Q180" s="160"/>
      <c r="R180" s="160"/>
      <c r="S180" s="160"/>
      <c r="T180" s="160"/>
      <c r="U180" s="160"/>
      <c r="V180" s="160"/>
      <c r="W180" s="160"/>
      <c r="X180" s="160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121</v>
      </c>
      <c r="AH180" s="151">
        <v>0</v>
      </c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58"/>
      <c r="B181" s="159"/>
      <c r="C181" s="244"/>
      <c r="D181" s="245"/>
      <c r="E181" s="245"/>
      <c r="F181" s="245"/>
      <c r="G181" s="245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60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122</v>
      </c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ht="33.75" outlineLevel="1" x14ac:dyDescent="0.2">
      <c r="A182" s="170">
        <v>35</v>
      </c>
      <c r="B182" s="171" t="s">
        <v>441</v>
      </c>
      <c r="C182" s="180" t="s">
        <v>442</v>
      </c>
      <c r="D182" s="172" t="s">
        <v>223</v>
      </c>
      <c r="E182" s="173">
        <v>8</v>
      </c>
      <c r="F182" s="174"/>
      <c r="G182" s="175">
        <f>ROUND(E182*F182,2)</f>
        <v>0</v>
      </c>
      <c r="H182" s="174"/>
      <c r="I182" s="175">
        <f>ROUND(E182*H182,2)</f>
        <v>0</v>
      </c>
      <c r="J182" s="174"/>
      <c r="K182" s="175">
        <f>ROUND(E182*J182,2)</f>
        <v>0</v>
      </c>
      <c r="L182" s="175">
        <v>21</v>
      </c>
      <c r="M182" s="175">
        <f>G182*(1+L182/100)</f>
        <v>0</v>
      </c>
      <c r="N182" s="175">
        <v>5.4999999999999997E-3</v>
      </c>
      <c r="O182" s="175">
        <f>ROUND(E182*N182,2)</f>
        <v>0.04</v>
      </c>
      <c r="P182" s="175">
        <v>0</v>
      </c>
      <c r="Q182" s="175">
        <f>ROUND(E182*P182,2)</f>
        <v>0</v>
      </c>
      <c r="R182" s="175" t="s">
        <v>191</v>
      </c>
      <c r="S182" s="175" t="s">
        <v>114</v>
      </c>
      <c r="T182" s="176" t="s">
        <v>115</v>
      </c>
      <c r="U182" s="160">
        <v>0</v>
      </c>
      <c r="V182" s="160">
        <f>ROUND(E182*U182,2)</f>
        <v>0</v>
      </c>
      <c r="W182" s="160"/>
      <c r="X182" s="160" t="s">
        <v>192</v>
      </c>
      <c r="Y182" s="151"/>
      <c r="Z182" s="151"/>
      <c r="AA182" s="151"/>
      <c r="AB182" s="151"/>
      <c r="AC182" s="151"/>
      <c r="AD182" s="151"/>
      <c r="AE182" s="151"/>
      <c r="AF182" s="151"/>
      <c r="AG182" s="151" t="s">
        <v>256</v>
      </c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58"/>
      <c r="B183" s="159"/>
      <c r="C183" s="181" t="s">
        <v>443</v>
      </c>
      <c r="D183" s="161"/>
      <c r="E183" s="162">
        <v>8</v>
      </c>
      <c r="F183" s="160"/>
      <c r="G183" s="160"/>
      <c r="H183" s="160"/>
      <c r="I183" s="160"/>
      <c r="J183" s="160"/>
      <c r="K183" s="160"/>
      <c r="L183" s="160"/>
      <c r="M183" s="160"/>
      <c r="N183" s="160"/>
      <c r="O183" s="160"/>
      <c r="P183" s="160"/>
      <c r="Q183" s="160"/>
      <c r="R183" s="160"/>
      <c r="S183" s="160"/>
      <c r="T183" s="160"/>
      <c r="U183" s="160"/>
      <c r="V183" s="160"/>
      <c r="W183" s="160"/>
      <c r="X183" s="160"/>
      <c r="Y183" s="151"/>
      <c r="Z183" s="151"/>
      <c r="AA183" s="151"/>
      <c r="AB183" s="151"/>
      <c r="AC183" s="151"/>
      <c r="AD183" s="151"/>
      <c r="AE183" s="151"/>
      <c r="AF183" s="151"/>
      <c r="AG183" s="151" t="s">
        <v>121</v>
      </c>
      <c r="AH183" s="151">
        <v>0</v>
      </c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58"/>
      <c r="B184" s="159"/>
      <c r="C184" s="244"/>
      <c r="D184" s="245"/>
      <c r="E184" s="245"/>
      <c r="F184" s="245"/>
      <c r="G184" s="245"/>
      <c r="H184" s="160"/>
      <c r="I184" s="160"/>
      <c r="J184" s="160"/>
      <c r="K184" s="160"/>
      <c r="L184" s="160"/>
      <c r="M184" s="160"/>
      <c r="N184" s="160"/>
      <c r="O184" s="160"/>
      <c r="P184" s="160"/>
      <c r="Q184" s="160"/>
      <c r="R184" s="160"/>
      <c r="S184" s="160"/>
      <c r="T184" s="160"/>
      <c r="U184" s="160"/>
      <c r="V184" s="160"/>
      <c r="W184" s="160"/>
      <c r="X184" s="160"/>
      <c r="Y184" s="151"/>
      <c r="Z184" s="151"/>
      <c r="AA184" s="151"/>
      <c r="AB184" s="151"/>
      <c r="AC184" s="151"/>
      <c r="AD184" s="151"/>
      <c r="AE184" s="151"/>
      <c r="AF184" s="151"/>
      <c r="AG184" s="151" t="s">
        <v>122</v>
      </c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ht="22.5" outlineLevel="1" x14ac:dyDescent="0.2">
      <c r="A185" s="170">
        <v>36</v>
      </c>
      <c r="B185" s="171" t="s">
        <v>444</v>
      </c>
      <c r="C185" s="180" t="s">
        <v>445</v>
      </c>
      <c r="D185" s="172" t="s">
        <v>223</v>
      </c>
      <c r="E185" s="173">
        <v>1</v>
      </c>
      <c r="F185" s="174"/>
      <c r="G185" s="175">
        <f>ROUND(E185*F185,2)</f>
        <v>0</v>
      </c>
      <c r="H185" s="174"/>
      <c r="I185" s="175">
        <f>ROUND(E185*H185,2)</f>
        <v>0</v>
      </c>
      <c r="J185" s="174"/>
      <c r="K185" s="175">
        <f>ROUND(E185*J185,2)</f>
        <v>0</v>
      </c>
      <c r="L185" s="175">
        <v>21</v>
      </c>
      <c r="M185" s="175">
        <f>G185*(1+L185/100)</f>
        <v>0</v>
      </c>
      <c r="N185" s="175">
        <v>1.4E-2</v>
      </c>
      <c r="O185" s="175">
        <f>ROUND(E185*N185,2)</f>
        <v>0.01</v>
      </c>
      <c r="P185" s="175">
        <v>0</v>
      </c>
      <c r="Q185" s="175">
        <f>ROUND(E185*P185,2)</f>
        <v>0</v>
      </c>
      <c r="R185" s="175" t="s">
        <v>191</v>
      </c>
      <c r="S185" s="175" t="s">
        <v>114</v>
      </c>
      <c r="T185" s="176" t="s">
        <v>115</v>
      </c>
      <c r="U185" s="160">
        <v>0</v>
      </c>
      <c r="V185" s="160">
        <f>ROUND(E185*U185,2)</f>
        <v>0</v>
      </c>
      <c r="W185" s="160"/>
      <c r="X185" s="160" t="s">
        <v>192</v>
      </c>
      <c r="Y185" s="151"/>
      <c r="Z185" s="151"/>
      <c r="AA185" s="151"/>
      <c r="AB185" s="151"/>
      <c r="AC185" s="151"/>
      <c r="AD185" s="151"/>
      <c r="AE185" s="151"/>
      <c r="AF185" s="151"/>
      <c r="AG185" s="151" t="s">
        <v>256</v>
      </c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">
      <c r="A186" s="158"/>
      <c r="B186" s="159"/>
      <c r="C186" s="181" t="s">
        <v>446</v>
      </c>
      <c r="D186" s="161"/>
      <c r="E186" s="162">
        <v>1</v>
      </c>
      <c r="F186" s="160"/>
      <c r="G186" s="160"/>
      <c r="H186" s="160"/>
      <c r="I186" s="160"/>
      <c r="J186" s="160"/>
      <c r="K186" s="160"/>
      <c r="L186" s="160"/>
      <c r="M186" s="160"/>
      <c r="N186" s="160"/>
      <c r="O186" s="160"/>
      <c r="P186" s="160"/>
      <c r="Q186" s="160"/>
      <c r="R186" s="160"/>
      <c r="S186" s="160"/>
      <c r="T186" s="160"/>
      <c r="U186" s="160"/>
      <c r="V186" s="160"/>
      <c r="W186" s="160"/>
      <c r="X186" s="160"/>
      <c r="Y186" s="151"/>
      <c r="Z186" s="151"/>
      <c r="AA186" s="151"/>
      <c r="AB186" s="151"/>
      <c r="AC186" s="151"/>
      <c r="AD186" s="151"/>
      <c r="AE186" s="151"/>
      <c r="AF186" s="151"/>
      <c r="AG186" s="151" t="s">
        <v>121</v>
      </c>
      <c r="AH186" s="151">
        <v>0</v>
      </c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">
      <c r="A187" s="158"/>
      <c r="B187" s="159"/>
      <c r="C187" s="244"/>
      <c r="D187" s="245"/>
      <c r="E187" s="245"/>
      <c r="F187" s="245"/>
      <c r="G187" s="245"/>
      <c r="H187" s="160"/>
      <c r="I187" s="160"/>
      <c r="J187" s="160"/>
      <c r="K187" s="160"/>
      <c r="L187" s="160"/>
      <c r="M187" s="160"/>
      <c r="N187" s="160"/>
      <c r="O187" s="160"/>
      <c r="P187" s="160"/>
      <c r="Q187" s="160"/>
      <c r="R187" s="160"/>
      <c r="S187" s="160"/>
      <c r="T187" s="160"/>
      <c r="U187" s="160"/>
      <c r="V187" s="160"/>
      <c r="W187" s="160"/>
      <c r="X187" s="160"/>
      <c r="Y187" s="151"/>
      <c r="Z187" s="151"/>
      <c r="AA187" s="151"/>
      <c r="AB187" s="151"/>
      <c r="AC187" s="151"/>
      <c r="AD187" s="151"/>
      <c r="AE187" s="151"/>
      <c r="AF187" s="151"/>
      <c r="AG187" s="151" t="s">
        <v>122</v>
      </c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ht="22.5" outlineLevel="1" x14ac:dyDescent="0.2">
      <c r="A188" s="170">
        <v>37</v>
      </c>
      <c r="B188" s="171" t="s">
        <v>447</v>
      </c>
      <c r="C188" s="180" t="s">
        <v>448</v>
      </c>
      <c r="D188" s="172" t="s">
        <v>223</v>
      </c>
      <c r="E188" s="173">
        <v>3</v>
      </c>
      <c r="F188" s="174"/>
      <c r="G188" s="175">
        <f>ROUND(E188*F188,2)</f>
        <v>0</v>
      </c>
      <c r="H188" s="174"/>
      <c r="I188" s="175">
        <f>ROUND(E188*H188,2)</f>
        <v>0</v>
      </c>
      <c r="J188" s="174"/>
      <c r="K188" s="175">
        <f>ROUND(E188*J188,2)</f>
        <v>0</v>
      </c>
      <c r="L188" s="175">
        <v>21</v>
      </c>
      <c r="M188" s="175">
        <f>G188*(1+L188/100)</f>
        <v>0</v>
      </c>
      <c r="N188" s="175">
        <v>1.5299999999999999E-2</v>
      </c>
      <c r="O188" s="175">
        <f>ROUND(E188*N188,2)</f>
        <v>0.05</v>
      </c>
      <c r="P188" s="175">
        <v>0</v>
      </c>
      <c r="Q188" s="175">
        <f>ROUND(E188*P188,2)</f>
        <v>0</v>
      </c>
      <c r="R188" s="175" t="s">
        <v>191</v>
      </c>
      <c r="S188" s="175" t="s">
        <v>114</v>
      </c>
      <c r="T188" s="176" t="s">
        <v>115</v>
      </c>
      <c r="U188" s="160">
        <v>0</v>
      </c>
      <c r="V188" s="160">
        <f>ROUND(E188*U188,2)</f>
        <v>0</v>
      </c>
      <c r="W188" s="160"/>
      <c r="X188" s="160" t="s">
        <v>192</v>
      </c>
      <c r="Y188" s="151"/>
      <c r="Z188" s="151"/>
      <c r="AA188" s="151"/>
      <c r="AB188" s="151"/>
      <c r="AC188" s="151"/>
      <c r="AD188" s="151"/>
      <c r="AE188" s="151"/>
      <c r="AF188" s="151"/>
      <c r="AG188" s="151" t="s">
        <v>193</v>
      </c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8"/>
      <c r="B189" s="159"/>
      <c r="C189" s="181" t="s">
        <v>449</v>
      </c>
      <c r="D189" s="161"/>
      <c r="E189" s="162">
        <v>3</v>
      </c>
      <c r="F189" s="160"/>
      <c r="G189" s="160"/>
      <c r="H189" s="160"/>
      <c r="I189" s="160"/>
      <c r="J189" s="160"/>
      <c r="K189" s="160"/>
      <c r="L189" s="160"/>
      <c r="M189" s="160"/>
      <c r="N189" s="160"/>
      <c r="O189" s="160"/>
      <c r="P189" s="160"/>
      <c r="Q189" s="160"/>
      <c r="R189" s="160"/>
      <c r="S189" s="160"/>
      <c r="T189" s="160"/>
      <c r="U189" s="160"/>
      <c r="V189" s="160"/>
      <c r="W189" s="160"/>
      <c r="X189" s="160"/>
      <c r="Y189" s="151"/>
      <c r="Z189" s="151"/>
      <c r="AA189" s="151"/>
      <c r="AB189" s="151"/>
      <c r="AC189" s="151"/>
      <c r="AD189" s="151"/>
      <c r="AE189" s="151"/>
      <c r="AF189" s="151"/>
      <c r="AG189" s="151" t="s">
        <v>121</v>
      </c>
      <c r="AH189" s="151">
        <v>0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">
      <c r="A190" s="158"/>
      <c r="B190" s="159"/>
      <c r="C190" s="244"/>
      <c r="D190" s="245"/>
      <c r="E190" s="245"/>
      <c r="F190" s="245"/>
      <c r="G190" s="245"/>
      <c r="H190" s="160"/>
      <c r="I190" s="160"/>
      <c r="J190" s="160"/>
      <c r="K190" s="160"/>
      <c r="L190" s="160"/>
      <c r="M190" s="160"/>
      <c r="N190" s="160"/>
      <c r="O190" s="160"/>
      <c r="P190" s="160"/>
      <c r="Q190" s="160"/>
      <c r="R190" s="160"/>
      <c r="S190" s="160"/>
      <c r="T190" s="160"/>
      <c r="U190" s="160"/>
      <c r="V190" s="160"/>
      <c r="W190" s="160"/>
      <c r="X190" s="160"/>
      <c r="Y190" s="151"/>
      <c r="Z190" s="151"/>
      <c r="AA190" s="151"/>
      <c r="AB190" s="151"/>
      <c r="AC190" s="151"/>
      <c r="AD190" s="151"/>
      <c r="AE190" s="151"/>
      <c r="AF190" s="151"/>
      <c r="AG190" s="151" t="s">
        <v>122</v>
      </c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70">
        <v>38</v>
      </c>
      <c r="B191" s="171" t="s">
        <v>450</v>
      </c>
      <c r="C191" s="180" t="s">
        <v>451</v>
      </c>
      <c r="D191" s="172" t="s">
        <v>223</v>
      </c>
      <c r="E191" s="173">
        <v>1</v>
      </c>
      <c r="F191" s="174"/>
      <c r="G191" s="175">
        <f>ROUND(E191*F191,2)</f>
        <v>0</v>
      </c>
      <c r="H191" s="174"/>
      <c r="I191" s="175">
        <f>ROUND(E191*H191,2)</f>
        <v>0</v>
      </c>
      <c r="J191" s="174"/>
      <c r="K191" s="175">
        <f>ROUND(E191*J191,2)</f>
        <v>0</v>
      </c>
      <c r="L191" s="175">
        <v>21</v>
      </c>
      <c r="M191" s="175">
        <f>G191*(1+L191/100)</f>
        <v>0</v>
      </c>
      <c r="N191" s="175">
        <v>9.2999999999999992E-3</v>
      </c>
      <c r="O191" s="175">
        <f>ROUND(E191*N191,2)</f>
        <v>0.01</v>
      </c>
      <c r="P191" s="175">
        <v>0</v>
      </c>
      <c r="Q191" s="175">
        <f>ROUND(E191*P191,2)</f>
        <v>0</v>
      </c>
      <c r="R191" s="175" t="s">
        <v>191</v>
      </c>
      <c r="S191" s="175" t="s">
        <v>114</v>
      </c>
      <c r="T191" s="176" t="s">
        <v>115</v>
      </c>
      <c r="U191" s="160">
        <v>0</v>
      </c>
      <c r="V191" s="160">
        <f>ROUND(E191*U191,2)</f>
        <v>0</v>
      </c>
      <c r="W191" s="160"/>
      <c r="X191" s="160" t="s">
        <v>192</v>
      </c>
      <c r="Y191" s="151"/>
      <c r="Z191" s="151"/>
      <c r="AA191" s="151"/>
      <c r="AB191" s="151"/>
      <c r="AC191" s="151"/>
      <c r="AD191" s="151"/>
      <c r="AE191" s="151"/>
      <c r="AF191" s="151"/>
      <c r="AG191" s="151" t="s">
        <v>193</v>
      </c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">
      <c r="A192" s="158"/>
      <c r="B192" s="159"/>
      <c r="C192" s="181" t="s">
        <v>446</v>
      </c>
      <c r="D192" s="161"/>
      <c r="E192" s="162">
        <v>1</v>
      </c>
      <c r="F192" s="160"/>
      <c r="G192" s="160"/>
      <c r="H192" s="160"/>
      <c r="I192" s="160"/>
      <c r="J192" s="160"/>
      <c r="K192" s="160"/>
      <c r="L192" s="160"/>
      <c r="M192" s="160"/>
      <c r="N192" s="160"/>
      <c r="O192" s="160"/>
      <c r="P192" s="160"/>
      <c r="Q192" s="160"/>
      <c r="R192" s="160"/>
      <c r="S192" s="160"/>
      <c r="T192" s="160"/>
      <c r="U192" s="160"/>
      <c r="V192" s="160"/>
      <c r="W192" s="160"/>
      <c r="X192" s="160"/>
      <c r="Y192" s="151"/>
      <c r="Z192" s="151"/>
      <c r="AA192" s="151"/>
      <c r="AB192" s="151"/>
      <c r="AC192" s="151"/>
      <c r="AD192" s="151"/>
      <c r="AE192" s="151"/>
      <c r="AF192" s="151"/>
      <c r="AG192" s="151" t="s">
        <v>121</v>
      </c>
      <c r="AH192" s="151">
        <v>0</v>
      </c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58"/>
      <c r="B193" s="159"/>
      <c r="C193" s="244"/>
      <c r="D193" s="245"/>
      <c r="E193" s="245"/>
      <c r="F193" s="245"/>
      <c r="G193" s="245"/>
      <c r="H193" s="160"/>
      <c r="I193" s="160"/>
      <c r="J193" s="160"/>
      <c r="K193" s="160"/>
      <c r="L193" s="160"/>
      <c r="M193" s="160"/>
      <c r="N193" s="160"/>
      <c r="O193" s="160"/>
      <c r="P193" s="160"/>
      <c r="Q193" s="160"/>
      <c r="R193" s="160"/>
      <c r="S193" s="160"/>
      <c r="T193" s="160"/>
      <c r="U193" s="160"/>
      <c r="V193" s="160"/>
      <c r="W193" s="160"/>
      <c r="X193" s="160"/>
      <c r="Y193" s="151"/>
      <c r="Z193" s="151"/>
      <c r="AA193" s="151"/>
      <c r="AB193" s="151"/>
      <c r="AC193" s="151"/>
      <c r="AD193" s="151"/>
      <c r="AE193" s="151"/>
      <c r="AF193" s="151"/>
      <c r="AG193" s="151" t="s">
        <v>122</v>
      </c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ht="22.5" outlineLevel="1" x14ac:dyDescent="0.2">
      <c r="A194" s="170">
        <v>39</v>
      </c>
      <c r="B194" s="171" t="s">
        <v>452</v>
      </c>
      <c r="C194" s="180" t="s">
        <v>453</v>
      </c>
      <c r="D194" s="172" t="s">
        <v>223</v>
      </c>
      <c r="E194" s="173">
        <v>2</v>
      </c>
      <c r="F194" s="174"/>
      <c r="G194" s="175">
        <f>ROUND(E194*F194,2)</f>
        <v>0</v>
      </c>
      <c r="H194" s="174"/>
      <c r="I194" s="175">
        <f>ROUND(E194*H194,2)</f>
        <v>0</v>
      </c>
      <c r="J194" s="174"/>
      <c r="K194" s="175">
        <f>ROUND(E194*J194,2)</f>
        <v>0</v>
      </c>
      <c r="L194" s="175">
        <v>21</v>
      </c>
      <c r="M194" s="175">
        <f>G194*(1+L194/100)</f>
        <v>0</v>
      </c>
      <c r="N194" s="175">
        <v>1.41E-2</v>
      </c>
      <c r="O194" s="175">
        <f>ROUND(E194*N194,2)</f>
        <v>0.03</v>
      </c>
      <c r="P194" s="175">
        <v>0</v>
      </c>
      <c r="Q194" s="175">
        <f>ROUND(E194*P194,2)</f>
        <v>0</v>
      </c>
      <c r="R194" s="175" t="s">
        <v>191</v>
      </c>
      <c r="S194" s="175" t="s">
        <v>114</v>
      </c>
      <c r="T194" s="176" t="s">
        <v>115</v>
      </c>
      <c r="U194" s="160">
        <v>0</v>
      </c>
      <c r="V194" s="160">
        <f>ROUND(E194*U194,2)</f>
        <v>0</v>
      </c>
      <c r="W194" s="160"/>
      <c r="X194" s="160" t="s">
        <v>192</v>
      </c>
      <c r="Y194" s="151"/>
      <c r="Z194" s="151"/>
      <c r="AA194" s="151"/>
      <c r="AB194" s="151"/>
      <c r="AC194" s="151"/>
      <c r="AD194" s="151"/>
      <c r="AE194" s="151"/>
      <c r="AF194" s="151"/>
      <c r="AG194" s="151" t="s">
        <v>193</v>
      </c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58"/>
      <c r="B195" s="159"/>
      <c r="C195" s="181" t="s">
        <v>388</v>
      </c>
      <c r="D195" s="161"/>
      <c r="E195" s="162">
        <v>2</v>
      </c>
      <c r="F195" s="160"/>
      <c r="G195" s="160"/>
      <c r="H195" s="160"/>
      <c r="I195" s="160"/>
      <c r="J195" s="160"/>
      <c r="K195" s="160"/>
      <c r="L195" s="160"/>
      <c r="M195" s="160"/>
      <c r="N195" s="160"/>
      <c r="O195" s="160"/>
      <c r="P195" s="160"/>
      <c r="Q195" s="160"/>
      <c r="R195" s="160"/>
      <c r="S195" s="160"/>
      <c r="T195" s="160"/>
      <c r="U195" s="160"/>
      <c r="V195" s="160"/>
      <c r="W195" s="160"/>
      <c r="X195" s="160"/>
      <c r="Y195" s="151"/>
      <c r="Z195" s="151"/>
      <c r="AA195" s="151"/>
      <c r="AB195" s="151"/>
      <c r="AC195" s="151"/>
      <c r="AD195" s="151"/>
      <c r="AE195" s="151"/>
      <c r="AF195" s="151"/>
      <c r="AG195" s="151" t="s">
        <v>121</v>
      </c>
      <c r="AH195" s="151">
        <v>0</v>
      </c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58"/>
      <c r="B196" s="159"/>
      <c r="C196" s="244"/>
      <c r="D196" s="245"/>
      <c r="E196" s="245"/>
      <c r="F196" s="245"/>
      <c r="G196" s="245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0"/>
      <c r="V196" s="160"/>
      <c r="W196" s="160"/>
      <c r="X196" s="160"/>
      <c r="Y196" s="151"/>
      <c r="Z196" s="151"/>
      <c r="AA196" s="151"/>
      <c r="AB196" s="151"/>
      <c r="AC196" s="151"/>
      <c r="AD196" s="151"/>
      <c r="AE196" s="151"/>
      <c r="AF196" s="151"/>
      <c r="AG196" s="151" t="s">
        <v>122</v>
      </c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x14ac:dyDescent="0.2">
      <c r="A197" s="164" t="s">
        <v>108</v>
      </c>
      <c r="B197" s="165" t="s">
        <v>71</v>
      </c>
      <c r="C197" s="179" t="s">
        <v>72</v>
      </c>
      <c r="D197" s="166"/>
      <c r="E197" s="167"/>
      <c r="F197" s="168"/>
      <c r="G197" s="168">
        <f>SUMIF(AG198:AG222,"&lt;&gt;NOR",G198:G222)</f>
        <v>0</v>
      </c>
      <c r="H197" s="168"/>
      <c r="I197" s="168">
        <f>SUM(I198:I222)</f>
        <v>0</v>
      </c>
      <c r="J197" s="168"/>
      <c r="K197" s="168">
        <f>SUM(K198:K222)</f>
        <v>0</v>
      </c>
      <c r="L197" s="168"/>
      <c r="M197" s="168">
        <f>SUM(M198:M222)</f>
        <v>0</v>
      </c>
      <c r="N197" s="168"/>
      <c r="O197" s="168">
        <f>SUM(O198:O222)</f>
        <v>1.4900000000000002</v>
      </c>
      <c r="P197" s="168"/>
      <c r="Q197" s="168">
        <f>SUM(Q198:Q222)</f>
        <v>0</v>
      </c>
      <c r="R197" s="168"/>
      <c r="S197" s="168"/>
      <c r="T197" s="169"/>
      <c r="U197" s="163"/>
      <c r="V197" s="163">
        <f>SUM(V198:V222)</f>
        <v>5.2799999999999994</v>
      </c>
      <c r="W197" s="163"/>
      <c r="X197" s="163"/>
      <c r="AG197" t="s">
        <v>109</v>
      </c>
    </row>
    <row r="198" spans="1:60" outlineLevel="1" x14ac:dyDescent="0.2">
      <c r="A198" s="170">
        <v>40</v>
      </c>
      <c r="B198" s="171" t="s">
        <v>454</v>
      </c>
      <c r="C198" s="180" t="s">
        <v>455</v>
      </c>
      <c r="D198" s="172" t="s">
        <v>223</v>
      </c>
      <c r="E198" s="173">
        <v>2</v>
      </c>
      <c r="F198" s="174"/>
      <c r="G198" s="175">
        <f>ROUND(E198*F198,2)</f>
        <v>0</v>
      </c>
      <c r="H198" s="174"/>
      <c r="I198" s="175">
        <f>ROUND(E198*H198,2)</f>
        <v>0</v>
      </c>
      <c r="J198" s="174"/>
      <c r="K198" s="175">
        <f>ROUND(E198*J198,2)</f>
        <v>0</v>
      </c>
      <c r="L198" s="175">
        <v>21</v>
      </c>
      <c r="M198" s="175">
        <f>G198*(1+L198/100)</f>
        <v>0</v>
      </c>
      <c r="N198" s="175">
        <v>0.12303</v>
      </c>
      <c r="O198" s="175">
        <f>ROUND(E198*N198,2)</f>
        <v>0.25</v>
      </c>
      <c r="P198" s="175">
        <v>0</v>
      </c>
      <c r="Q198" s="175">
        <f>ROUND(E198*P198,2)</f>
        <v>0</v>
      </c>
      <c r="R198" s="175" t="s">
        <v>208</v>
      </c>
      <c r="S198" s="175" t="s">
        <v>114</v>
      </c>
      <c r="T198" s="176" t="s">
        <v>115</v>
      </c>
      <c r="U198" s="160">
        <v>0.86299999999999999</v>
      </c>
      <c r="V198" s="160">
        <f>ROUND(E198*U198,2)</f>
        <v>1.73</v>
      </c>
      <c r="W198" s="160"/>
      <c r="X198" s="160" t="s">
        <v>116</v>
      </c>
      <c r="Y198" s="151"/>
      <c r="Z198" s="151"/>
      <c r="AA198" s="151"/>
      <c r="AB198" s="151"/>
      <c r="AC198" s="151"/>
      <c r="AD198" s="151"/>
      <c r="AE198" s="151"/>
      <c r="AF198" s="151"/>
      <c r="AG198" s="151" t="s">
        <v>126</v>
      </c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">
      <c r="A199" s="158"/>
      <c r="B199" s="159"/>
      <c r="C199" s="242" t="s">
        <v>456</v>
      </c>
      <c r="D199" s="243"/>
      <c r="E199" s="243"/>
      <c r="F199" s="243"/>
      <c r="G199" s="243"/>
      <c r="H199" s="160"/>
      <c r="I199" s="160"/>
      <c r="J199" s="160"/>
      <c r="K199" s="160"/>
      <c r="L199" s="160"/>
      <c r="M199" s="160"/>
      <c r="N199" s="160"/>
      <c r="O199" s="160"/>
      <c r="P199" s="160"/>
      <c r="Q199" s="160"/>
      <c r="R199" s="160"/>
      <c r="S199" s="160"/>
      <c r="T199" s="160"/>
      <c r="U199" s="160"/>
      <c r="V199" s="160"/>
      <c r="W199" s="160"/>
      <c r="X199" s="160"/>
      <c r="Y199" s="151"/>
      <c r="Z199" s="151"/>
      <c r="AA199" s="151"/>
      <c r="AB199" s="151"/>
      <c r="AC199" s="151"/>
      <c r="AD199" s="151"/>
      <c r="AE199" s="151"/>
      <c r="AF199" s="151"/>
      <c r="AG199" s="151" t="s">
        <v>119</v>
      </c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">
      <c r="A200" s="158"/>
      <c r="B200" s="159"/>
      <c r="C200" s="181" t="s">
        <v>419</v>
      </c>
      <c r="D200" s="161"/>
      <c r="E200" s="162"/>
      <c r="F200" s="160"/>
      <c r="G200" s="160"/>
      <c r="H200" s="160"/>
      <c r="I200" s="160"/>
      <c r="J200" s="160"/>
      <c r="K200" s="160"/>
      <c r="L200" s="160"/>
      <c r="M200" s="160"/>
      <c r="N200" s="160"/>
      <c r="O200" s="160"/>
      <c r="P200" s="160"/>
      <c r="Q200" s="160"/>
      <c r="R200" s="160"/>
      <c r="S200" s="160"/>
      <c r="T200" s="160"/>
      <c r="U200" s="160"/>
      <c r="V200" s="160"/>
      <c r="W200" s="160"/>
      <c r="X200" s="160"/>
      <c r="Y200" s="151"/>
      <c r="Z200" s="151"/>
      <c r="AA200" s="151"/>
      <c r="AB200" s="151"/>
      <c r="AC200" s="151"/>
      <c r="AD200" s="151"/>
      <c r="AE200" s="151"/>
      <c r="AF200" s="151"/>
      <c r="AG200" s="151" t="s">
        <v>121</v>
      </c>
      <c r="AH200" s="151">
        <v>0</v>
      </c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">
      <c r="A201" s="158"/>
      <c r="B201" s="159"/>
      <c r="C201" s="181" t="s">
        <v>457</v>
      </c>
      <c r="D201" s="161"/>
      <c r="E201" s="162">
        <v>2</v>
      </c>
      <c r="F201" s="160"/>
      <c r="G201" s="160"/>
      <c r="H201" s="160"/>
      <c r="I201" s="160"/>
      <c r="J201" s="160"/>
      <c r="K201" s="160"/>
      <c r="L201" s="160"/>
      <c r="M201" s="160"/>
      <c r="N201" s="160"/>
      <c r="O201" s="160"/>
      <c r="P201" s="160"/>
      <c r="Q201" s="160"/>
      <c r="R201" s="160"/>
      <c r="S201" s="160"/>
      <c r="T201" s="160"/>
      <c r="U201" s="160"/>
      <c r="V201" s="160"/>
      <c r="W201" s="160"/>
      <c r="X201" s="160"/>
      <c r="Y201" s="151"/>
      <c r="Z201" s="151"/>
      <c r="AA201" s="151"/>
      <c r="AB201" s="151"/>
      <c r="AC201" s="151"/>
      <c r="AD201" s="151"/>
      <c r="AE201" s="151"/>
      <c r="AF201" s="151"/>
      <c r="AG201" s="151" t="s">
        <v>121</v>
      </c>
      <c r="AH201" s="151">
        <v>0</v>
      </c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">
      <c r="A202" s="158"/>
      <c r="B202" s="159"/>
      <c r="C202" s="244"/>
      <c r="D202" s="245"/>
      <c r="E202" s="245"/>
      <c r="F202" s="245"/>
      <c r="G202" s="245"/>
      <c r="H202" s="160"/>
      <c r="I202" s="160"/>
      <c r="J202" s="160"/>
      <c r="K202" s="160"/>
      <c r="L202" s="160"/>
      <c r="M202" s="160"/>
      <c r="N202" s="160"/>
      <c r="O202" s="160"/>
      <c r="P202" s="160"/>
      <c r="Q202" s="160"/>
      <c r="R202" s="160"/>
      <c r="S202" s="160"/>
      <c r="T202" s="160"/>
      <c r="U202" s="160"/>
      <c r="V202" s="160"/>
      <c r="W202" s="160"/>
      <c r="X202" s="160"/>
      <c r="Y202" s="151"/>
      <c r="Z202" s="151"/>
      <c r="AA202" s="151"/>
      <c r="AB202" s="151"/>
      <c r="AC202" s="151"/>
      <c r="AD202" s="151"/>
      <c r="AE202" s="151"/>
      <c r="AF202" s="151"/>
      <c r="AG202" s="151" t="s">
        <v>122</v>
      </c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70">
        <v>41</v>
      </c>
      <c r="B203" s="171" t="s">
        <v>458</v>
      </c>
      <c r="C203" s="180" t="s">
        <v>459</v>
      </c>
      <c r="D203" s="172" t="s">
        <v>223</v>
      </c>
      <c r="E203" s="173">
        <v>3</v>
      </c>
      <c r="F203" s="174"/>
      <c r="G203" s="175">
        <f>ROUND(E203*F203,2)</f>
        <v>0</v>
      </c>
      <c r="H203" s="174"/>
      <c r="I203" s="175">
        <f>ROUND(E203*H203,2)</f>
        <v>0</v>
      </c>
      <c r="J203" s="174"/>
      <c r="K203" s="175">
        <f>ROUND(E203*J203,2)</f>
        <v>0</v>
      </c>
      <c r="L203" s="175">
        <v>21</v>
      </c>
      <c r="M203" s="175">
        <f>G203*(1+L203/100)</f>
        <v>0</v>
      </c>
      <c r="N203" s="175">
        <v>0.32906000000000002</v>
      </c>
      <c r="O203" s="175">
        <f>ROUND(E203*N203,2)</f>
        <v>0.99</v>
      </c>
      <c r="P203" s="175">
        <v>0</v>
      </c>
      <c r="Q203" s="175">
        <f>ROUND(E203*P203,2)</f>
        <v>0</v>
      </c>
      <c r="R203" s="175" t="s">
        <v>208</v>
      </c>
      <c r="S203" s="175" t="s">
        <v>114</v>
      </c>
      <c r="T203" s="176" t="s">
        <v>115</v>
      </c>
      <c r="U203" s="160">
        <v>1.1819999999999999</v>
      </c>
      <c r="V203" s="160">
        <f>ROUND(E203*U203,2)</f>
        <v>3.55</v>
      </c>
      <c r="W203" s="160"/>
      <c r="X203" s="160" t="s">
        <v>116</v>
      </c>
      <c r="Y203" s="151"/>
      <c r="Z203" s="151"/>
      <c r="AA203" s="151"/>
      <c r="AB203" s="151"/>
      <c r="AC203" s="151"/>
      <c r="AD203" s="151"/>
      <c r="AE203" s="151"/>
      <c r="AF203" s="151"/>
      <c r="AG203" s="151" t="s">
        <v>117</v>
      </c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">
      <c r="A204" s="158"/>
      <c r="B204" s="159"/>
      <c r="C204" s="242" t="s">
        <v>456</v>
      </c>
      <c r="D204" s="243"/>
      <c r="E204" s="243"/>
      <c r="F204" s="243"/>
      <c r="G204" s="243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0"/>
      <c r="V204" s="160"/>
      <c r="W204" s="160"/>
      <c r="X204" s="160"/>
      <c r="Y204" s="151"/>
      <c r="Z204" s="151"/>
      <c r="AA204" s="151"/>
      <c r="AB204" s="151"/>
      <c r="AC204" s="151"/>
      <c r="AD204" s="151"/>
      <c r="AE204" s="151"/>
      <c r="AF204" s="151"/>
      <c r="AG204" s="151" t="s">
        <v>119</v>
      </c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58"/>
      <c r="B205" s="159"/>
      <c r="C205" s="181" t="s">
        <v>449</v>
      </c>
      <c r="D205" s="161"/>
      <c r="E205" s="162">
        <v>3</v>
      </c>
      <c r="F205" s="160"/>
      <c r="G205" s="160"/>
      <c r="H205" s="160"/>
      <c r="I205" s="160"/>
      <c r="J205" s="160"/>
      <c r="K205" s="160"/>
      <c r="L205" s="160"/>
      <c r="M205" s="160"/>
      <c r="N205" s="160"/>
      <c r="O205" s="160"/>
      <c r="P205" s="160"/>
      <c r="Q205" s="160"/>
      <c r="R205" s="160"/>
      <c r="S205" s="160"/>
      <c r="T205" s="160"/>
      <c r="U205" s="160"/>
      <c r="V205" s="160"/>
      <c r="W205" s="160"/>
      <c r="X205" s="160"/>
      <c r="Y205" s="151"/>
      <c r="Z205" s="151"/>
      <c r="AA205" s="151"/>
      <c r="AB205" s="151"/>
      <c r="AC205" s="151"/>
      <c r="AD205" s="151"/>
      <c r="AE205" s="151"/>
      <c r="AF205" s="151"/>
      <c r="AG205" s="151" t="s">
        <v>121</v>
      </c>
      <c r="AH205" s="151">
        <v>0</v>
      </c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58"/>
      <c r="B206" s="159"/>
      <c r="C206" s="244"/>
      <c r="D206" s="245"/>
      <c r="E206" s="245"/>
      <c r="F206" s="245"/>
      <c r="G206" s="245"/>
      <c r="H206" s="160"/>
      <c r="I206" s="160"/>
      <c r="J206" s="160"/>
      <c r="K206" s="160"/>
      <c r="L206" s="160"/>
      <c r="M206" s="160"/>
      <c r="N206" s="160"/>
      <c r="O206" s="160"/>
      <c r="P206" s="160"/>
      <c r="Q206" s="160"/>
      <c r="R206" s="160"/>
      <c r="S206" s="160"/>
      <c r="T206" s="160"/>
      <c r="U206" s="160"/>
      <c r="V206" s="160"/>
      <c r="W206" s="160"/>
      <c r="X206" s="160"/>
      <c r="Y206" s="151"/>
      <c r="Z206" s="151"/>
      <c r="AA206" s="151"/>
      <c r="AB206" s="151"/>
      <c r="AC206" s="151"/>
      <c r="AD206" s="151"/>
      <c r="AE206" s="151"/>
      <c r="AF206" s="151"/>
      <c r="AG206" s="151" t="s">
        <v>122</v>
      </c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ht="45" outlineLevel="1" x14ac:dyDescent="0.2">
      <c r="A207" s="170">
        <v>42</v>
      </c>
      <c r="B207" s="171" t="s">
        <v>460</v>
      </c>
      <c r="C207" s="180" t="s">
        <v>461</v>
      </c>
      <c r="D207" s="172" t="s">
        <v>223</v>
      </c>
      <c r="E207" s="173">
        <v>2</v>
      </c>
      <c r="F207" s="174"/>
      <c r="G207" s="175">
        <f>ROUND(E207*F207,2)</f>
        <v>0</v>
      </c>
      <c r="H207" s="174"/>
      <c r="I207" s="175">
        <f>ROUND(E207*H207,2)</f>
        <v>0</v>
      </c>
      <c r="J207" s="174"/>
      <c r="K207" s="175">
        <f>ROUND(E207*J207,2)</f>
        <v>0</v>
      </c>
      <c r="L207" s="175">
        <v>21</v>
      </c>
      <c r="M207" s="175">
        <f>G207*(1+L207/100)</f>
        <v>0</v>
      </c>
      <c r="N207" s="175">
        <v>1.8499999999999999E-2</v>
      </c>
      <c r="O207" s="175">
        <f>ROUND(E207*N207,2)</f>
        <v>0.04</v>
      </c>
      <c r="P207" s="175">
        <v>0</v>
      </c>
      <c r="Q207" s="175">
        <f>ROUND(E207*P207,2)</f>
        <v>0</v>
      </c>
      <c r="R207" s="175" t="s">
        <v>191</v>
      </c>
      <c r="S207" s="175" t="s">
        <v>114</v>
      </c>
      <c r="T207" s="176" t="s">
        <v>115</v>
      </c>
      <c r="U207" s="160">
        <v>0</v>
      </c>
      <c r="V207" s="160">
        <f>ROUND(E207*U207,2)</f>
        <v>0</v>
      </c>
      <c r="W207" s="160"/>
      <c r="X207" s="160" t="s">
        <v>192</v>
      </c>
      <c r="Y207" s="151"/>
      <c r="Z207" s="151"/>
      <c r="AA207" s="151"/>
      <c r="AB207" s="151"/>
      <c r="AC207" s="151"/>
      <c r="AD207" s="151"/>
      <c r="AE207" s="151"/>
      <c r="AF207" s="151"/>
      <c r="AG207" s="151" t="s">
        <v>193</v>
      </c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58"/>
      <c r="B208" s="159"/>
      <c r="C208" s="181" t="s">
        <v>388</v>
      </c>
      <c r="D208" s="161"/>
      <c r="E208" s="162">
        <v>2</v>
      </c>
      <c r="F208" s="160"/>
      <c r="G208" s="160"/>
      <c r="H208" s="160"/>
      <c r="I208" s="160"/>
      <c r="J208" s="160"/>
      <c r="K208" s="160"/>
      <c r="L208" s="160"/>
      <c r="M208" s="160"/>
      <c r="N208" s="160"/>
      <c r="O208" s="160"/>
      <c r="P208" s="160"/>
      <c r="Q208" s="160"/>
      <c r="R208" s="160"/>
      <c r="S208" s="160"/>
      <c r="T208" s="160"/>
      <c r="U208" s="160"/>
      <c r="V208" s="160"/>
      <c r="W208" s="160"/>
      <c r="X208" s="160"/>
      <c r="Y208" s="151"/>
      <c r="Z208" s="151"/>
      <c r="AA208" s="151"/>
      <c r="AB208" s="151"/>
      <c r="AC208" s="151"/>
      <c r="AD208" s="151"/>
      <c r="AE208" s="151"/>
      <c r="AF208" s="151"/>
      <c r="AG208" s="151" t="s">
        <v>121</v>
      </c>
      <c r="AH208" s="151">
        <v>0</v>
      </c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58"/>
      <c r="B209" s="159"/>
      <c r="C209" s="244"/>
      <c r="D209" s="245"/>
      <c r="E209" s="245"/>
      <c r="F209" s="245"/>
      <c r="G209" s="245"/>
      <c r="H209" s="160"/>
      <c r="I209" s="160"/>
      <c r="J209" s="160"/>
      <c r="K209" s="160"/>
      <c r="L209" s="160"/>
      <c r="M209" s="160"/>
      <c r="N209" s="160"/>
      <c r="O209" s="160"/>
      <c r="P209" s="160"/>
      <c r="Q209" s="160"/>
      <c r="R209" s="160"/>
      <c r="S209" s="160"/>
      <c r="T209" s="160"/>
      <c r="U209" s="160"/>
      <c r="V209" s="160"/>
      <c r="W209" s="160"/>
      <c r="X209" s="160"/>
      <c r="Y209" s="151"/>
      <c r="Z209" s="151"/>
      <c r="AA209" s="151"/>
      <c r="AB209" s="151"/>
      <c r="AC209" s="151"/>
      <c r="AD209" s="151"/>
      <c r="AE209" s="151"/>
      <c r="AF209" s="151"/>
      <c r="AG209" s="151" t="s">
        <v>122</v>
      </c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ht="33.75" outlineLevel="1" x14ac:dyDescent="0.2">
      <c r="A210" s="170">
        <v>43</v>
      </c>
      <c r="B210" s="171" t="s">
        <v>462</v>
      </c>
      <c r="C210" s="180" t="s">
        <v>463</v>
      </c>
      <c r="D210" s="172" t="s">
        <v>223</v>
      </c>
      <c r="E210" s="173">
        <v>2</v>
      </c>
      <c r="F210" s="174"/>
      <c r="G210" s="175">
        <f>ROUND(E210*F210,2)</f>
        <v>0</v>
      </c>
      <c r="H210" s="174"/>
      <c r="I210" s="175">
        <f>ROUND(E210*H210,2)</f>
        <v>0</v>
      </c>
      <c r="J210" s="174"/>
      <c r="K210" s="175">
        <f>ROUND(E210*J210,2)</f>
        <v>0</v>
      </c>
      <c r="L210" s="175">
        <v>21</v>
      </c>
      <c r="M210" s="175">
        <f>G210*(1+L210/100)</f>
        <v>0</v>
      </c>
      <c r="N210" s="175">
        <v>3.5999999999999997E-2</v>
      </c>
      <c r="O210" s="175">
        <f>ROUND(E210*N210,2)</f>
        <v>7.0000000000000007E-2</v>
      </c>
      <c r="P210" s="175">
        <v>0</v>
      </c>
      <c r="Q210" s="175">
        <f>ROUND(E210*P210,2)</f>
        <v>0</v>
      </c>
      <c r="R210" s="175" t="s">
        <v>191</v>
      </c>
      <c r="S210" s="175" t="s">
        <v>114</v>
      </c>
      <c r="T210" s="176" t="s">
        <v>115</v>
      </c>
      <c r="U210" s="160">
        <v>0</v>
      </c>
      <c r="V210" s="160">
        <f>ROUND(E210*U210,2)</f>
        <v>0</v>
      </c>
      <c r="W210" s="160"/>
      <c r="X210" s="160" t="s">
        <v>192</v>
      </c>
      <c r="Y210" s="151"/>
      <c r="Z210" s="151"/>
      <c r="AA210" s="151"/>
      <c r="AB210" s="151"/>
      <c r="AC210" s="151"/>
      <c r="AD210" s="151"/>
      <c r="AE210" s="151"/>
      <c r="AF210" s="151"/>
      <c r="AG210" s="151" t="s">
        <v>193</v>
      </c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58"/>
      <c r="B211" s="159"/>
      <c r="C211" s="181" t="s">
        <v>388</v>
      </c>
      <c r="D211" s="161"/>
      <c r="E211" s="162">
        <v>2</v>
      </c>
      <c r="F211" s="160"/>
      <c r="G211" s="160"/>
      <c r="H211" s="160"/>
      <c r="I211" s="160"/>
      <c r="J211" s="160"/>
      <c r="K211" s="160"/>
      <c r="L211" s="160"/>
      <c r="M211" s="160"/>
      <c r="N211" s="160"/>
      <c r="O211" s="160"/>
      <c r="P211" s="160"/>
      <c r="Q211" s="160"/>
      <c r="R211" s="160"/>
      <c r="S211" s="160"/>
      <c r="T211" s="160"/>
      <c r="U211" s="160"/>
      <c r="V211" s="160"/>
      <c r="W211" s="160"/>
      <c r="X211" s="160"/>
      <c r="Y211" s="151"/>
      <c r="Z211" s="151"/>
      <c r="AA211" s="151"/>
      <c r="AB211" s="151"/>
      <c r="AC211" s="151"/>
      <c r="AD211" s="151"/>
      <c r="AE211" s="151"/>
      <c r="AF211" s="151"/>
      <c r="AG211" s="151" t="s">
        <v>121</v>
      </c>
      <c r="AH211" s="151">
        <v>0</v>
      </c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">
      <c r="A212" s="158"/>
      <c r="B212" s="159"/>
      <c r="C212" s="244"/>
      <c r="D212" s="245"/>
      <c r="E212" s="245"/>
      <c r="F212" s="245"/>
      <c r="G212" s="245"/>
      <c r="H212" s="160"/>
      <c r="I212" s="160"/>
      <c r="J212" s="160"/>
      <c r="K212" s="160"/>
      <c r="L212" s="160"/>
      <c r="M212" s="160"/>
      <c r="N212" s="160"/>
      <c r="O212" s="160"/>
      <c r="P212" s="160"/>
      <c r="Q212" s="160"/>
      <c r="R212" s="160"/>
      <c r="S212" s="160"/>
      <c r="T212" s="160"/>
      <c r="U212" s="160"/>
      <c r="V212" s="160"/>
      <c r="W212" s="160"/>
      <c r="X212" s="160"/>
      <c r="Y212" s="151"/>
      <c r="Z212" s="151"/>
      <c r="AA212" s="151"/>
      <c r="AB212" s="151"/>
      <c r="AC212" s="151"/>
      <c r="AD212" s="151"/>
      <c r="AE212" s="151"/>
      <c r="AF212" s="151"/>
      <c r="AG212" s="151" t="s">
        <v>122</v>
      </c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ht="22.5" outlineLevel="1" x14ac:dyDescent="0.2">
      <c r="A213" s="170">
        <v>44</v>
      </c>
      <c r="B213" s="171" t="s">
        <v>464</v>
      </c>
      <c r="C213" s="180" t="s">
        <v>465</v>
      </c>
      <c r="D213" s="172" t="s">
        <v>223</v>
      </c>
      <c r="E213" s="173">
        <v>2</v>
      </c>
      <c r="F213" s="174"/>
      <c r="G213" s="175">
        <f>ROUND(E213*F213,2)</f>
        <v>0</v>
      </c>
      <c r="H213" s="174"/>
      <c r="I213" s="175">
        <f>ROUND(E213*H213,2)</f>
        <v>0</v>
      </c>
      <c r="J213" s="174"/>
      <c r="K213" s="175">
        <f>ROUND(E213*J213,2)</f>
        <v>0</v>
      </c>
      <c r="L213" s="175">
        <v>21</v>
      </c>
      <c r="M213" s="175">
        <f>G213*(1+L213/100)</f>
        <v>0</v>
      </c>
      <c r="N213" s="175">
        <v>8.0000000000000002E-3</v>
      </c>
      <c r="O213" s="175">
        <f>ROUND(E213*N213,2)</f>
        <v>0.02</v>
      </c>
      <c r="P213" s="175">
        <v>0</v>
      </c>
      <c r="Q213" s="175">
        <f>ROUND(E213*P213,2)</f>
        <v>0</v>
      </c>
      <c r="R213" s="175" t="s">
        <v>191</v>
      </c>
      <c r="S213" s="175" t="s">
        <v>114</v>
      </c>
      <c r="T213" s="176" t="s">
        <v>115</v>
      </c>
      <c r="U213" s="160">
        <v>0</v>
      </c>
      <c r="V213" s="160">
        <f>ROUND(E213*U213,2)</f>
        <v>0</v>
      </c>
      <c r="W213" s="160"/>
      <c r="X213" s="160" t="s">
        <v>192</v>
      </c>
      <c r="Y213" s="151"/>
      <c r="Z213" s="151"/>
      <c r="AA213" s="151"/>
      <c r="AB213" s="151"/>
      <c r="AC213" s="151"/>
      <c r="AD213" s="151"/>
      <c r="AE213" s="151"/>
      <c r="AF213" s="151"/>
      <c r="AG213" s="151" t="s">
        <v>193</v>
      </c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">
      <c r="A214" s="158"/>
      <c r="B214" s="159"/>
      <c r="C214" s="181" t="s">
        <v>388</v>
      </c>
      <c r="D214" s="161"/>
      <c r="E214" s="162">
        <v>2</v>
      </c>
      <c r="F214" s="160"/>
      <c r="G214" s="160"/>
      <c r="H214" s="160"/>
      <c r="I214" s="160"/>
      <c r="J214" s="160"/>
      <c r="K214" s="160"/>
      <c r="L214" s="160"/>
      <c r="M214" s="160"/>
      <c r="N214" s="160"/>
      <c r="O214" s="160"/>
      <c r="P214" s="160"/>
      <c r="Q214" s="160"/>
      <c r="R214" s="160"/>
      <c r="S214" s="160"/>
      <c r="T214" s="160"/>
      <c r="U214" s="160"/>
      <c r="V214" s="160"/>
      <c r="W214" s="160"/>
      <c r="X214" s="160"/>
      <c r="Y214" s="151"/>
      <c r="Z214" s="151"/>
      <c r="AA214" s="151"/>
      <c r="AB214" s="151"/>
      <c r="AC214" s="151"/>
      <c r="AD214" s="151"/>
      <c r="AE214" s="151"/>
      <c r="AF214" s="151"/>
      <c r="AG214" s="151" t="s">
        <v>121</v>
      </c>
      <c r="AH214" s="151">
        <v>0</v>
      </c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58"/>
      <c r="B215" s="159"/>
      <c r="C215" s="244"/>
      <c r="D215" s="245"/>
      <c r="E215" s="245"/>
      <c r="F215" s="245"/>
      <c r="G215" s="245"/>
      <c r="H215" s="160"/>
      <c r="I215" s="160"/>
      <c r="J215" s="160"/>
      <c r="K215" s="160"/>
      <c r="L215" s="160"/>
      <c r="M215" s="160"/>
      <c r="N215" s="160"/>
      <c r="O215" s="160"/>
      <c r="P215" s="160"/>
      <c r="Q215" s="160"/>
      <c r="R215" s="160"/>
      <c r="S215" s="160"/>
      <c r="T215" s="160"/>
      <c r="U215" s="160"/>
      <c r="V215" s="160"/>
      <c r="W215" s="160"/>
      <c r="X215" s="160"/>
      <c r="Y215" s="151"/>
      <c r="Z215" s="151"/>
      <c r="AA215" s="151"/>
      <c r="AB215" s="151"/>
      <c r="AC215" s="151"/>
      <c r="AD215" s="151"/>
      <c r="AE215" s="151"/>
      <c r="AF215" s="151"/>
      <c r="AG215" s="151" t="s">
        <v>122</v>
      </c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ht="33.75" outlineLevel="1" x14ac:dyDescent="0.2">
      <c r="A216" s="170">
        <v>45</v>
      </c>
      <c r="B216" s="171" t="s">
        <v>466</v>
      </c>
      <c r="C216" s="180" t="s">
        <v>467</v>
      </c>
      <c r="D216" s="172" t="s">
        <v>223</v>
      </c>
      <c r="E216" s="173">
        <v>2</v>
      </c>
      <c r="F216" s="174"/>
      <c r="G216" s="175">
        <f>ROUND(E216*F216,2)</f>
        <v>0</v>
      </c>
      <c r="H216" s="174"/>
      <c r="I216" s="175">
        <f>ROUND(E216*H216,2)</f>
        <v>0</v>
      </c>
      <c r="J216" s="174"/>
      <c r="K216" s="175">
        <f>ROUND(E216*J216,2)</f>
        <v>0</v>
      </c>
      <c r="L216" s="175">
        <v>21</v>
      </c>
      <c r="M216" s="175">
        <f>G216*(1+L216/100)</f>
        <v>0</v>
      </c>
      <c r="N216" s="175">
        <v>1.4E-2</v>
      </c>
      <c r="O216" s="175">
        <f>ROUND(E216*N216,2)</f>
        <v>0.03</v>
      </c>
      <c r="P216" s="175">
        <v>0</v>
      </c>
      <c r="Q216" s="175">
        <f>ROUND(E216*P216,2)</f>
        <v>0</v>
      </c>
      <c r="R216" s="175" t="s">
        <v>191</v>
      </c>
      <c r="S216" s="175" t="s">
        <v>114</v>
      </c>
      <c r="T216" s="176" t="s">
        <v>115</v>
      </c>
      <c r="U216" s="160">
        <v>0</v>
      </c>
      <c r="V216" s="160">
        <f>ROUND(E216*U216,2)</f>
        <v>0</v>
      </c>
      <c r="W216" s="160"/>
      <c r="X216" s="160" t="s">
        <v>192</v>
      </c>
      <c r="Y216" s="151"/>
      <c r="Z216" s="151"/>
      <c r="AA216" s="151"/>
      <c r="AB216" s="151"/>
      <c r="AC216" s="151"/>
      <c r="AD216" s="151"/>
      <c r="AE216" s="151"/>
      <c r="AF216" s="151"/>
      <c r="AG216" s="151" t="s">
        <v>193</v>
      </c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">
      <c r="A217" s="158"/>
      <c r="B217" s="159"/>
      <c r="C217" s="181" t="s">
        <v>419</v>
      </c>
      <c r="D217" s="161"/>
      <c r="E217" s="162"/>
      <c r="F217" s="160"/>
      <c r="G217" s="160"/>
      <c r="H217" s="160"/>
      <c r="I217" s="160"/>
      <c r="J217" s="160"/>
      <c r="K217" s="160"/>
      <c r="L217" s="160"/>
      <c r="M217" s="160"/>
      <c r="N217" s="160"/>
      <c r="O217" s="160"/>
      <c r="P217" s="160"/>
      <c r="Q217" s="160"/>
      <c r="R217" s="160"/>
      <c r="S217" s="160"/>
      <c r="T217" s="160"/>
      <c r="U217" s="160"/>
      <c r="V217" s="160"/>
      <c r="W217" s="160"/>
      <c r="X217" s="160"/>
      <c r="Y217" s="151"/>
      <c r="Z217" s="151"/>
      <c r="AA217" s="151"/>
      <c r="AB217" s="151"/>
      <c r="AC217" s="151"/>
      <c r="AD217" s="151"/>
      <c r="AE217" s="151"/>
      <c r="AF217" s="151"/>
      <c r="AG217" s="151" t="s">
        <v>121</v>
      </c>
      <c r="AH217" s="151">
        <v>0</v>
      </c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">
      <c r="A218" s="158"/>
      <c r="B218" s="159"/>
      <c r="C218" s="181" t="s">
        <v>468</v>
      </c>
      <c r="D218" s="161"/>
      <c r="E218" s="162">
        <v>2</v>
      </c>
      <c r="F218" s="160"/>
      <c r="G218" s="160"/>
      <c r="H218" s="160"/>
      <c r="I218" s="160"/>
      <c r="J218" s="160"/>
      <c r="K218" s="160"/>
      <c r="L218" s="160"/>
      <c r="M218" s="160"/>
      <c r="N218" s="160"/>
      <c r="O218" s="160"/>
      <c r="P218" s="160"/>
      <c r="Q218" s="160"/>
      <c r="R218" s="160"/>
      <c r="S218" s="160"/>
      <c r="T218" s="160"/>
      <c r="U218" s="160"/>
      <c r="V218" s="160"/>
      <c r="W218" s="160"/>
      <c r="X218" s="160"/>
      <c r="Y218" s="151"/>
      <c r="Z218" s="151"/>
      <c r="AA218" s="151"/>
      <c r="AB218" s="151"/>
      <c r="AC218" s="151"/>
      <c r="AD218" s="151"/>
      <c r="AE218" s="151"/>
      <c r="AF218" s="151"/>
      <c r="AG218" s="151" t="s">
        <v>121</v>
      </c>
      <c r="AH218" s="151">
        <v>5</v>
      </c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">
      <c r="A219" s="158"/>
      <c r="B219" s="159"/>
      <c r="C219" s="244"/>
      <c r="D219" s="245"/>
      <c r="E219" s="245"/>
      <c r="F219" s="245"/>
      <c r="G219" s="245"/>
      <c r="H219" s="160"/>
      <c r="I219" s="160"/>
      <c r="J219" s="160"/>
      <c r="K219" s="160"/>
      <c r="L219" s="160"/>
      <c r="M219" s="160"/>
      <c r="N219" s="160"/>
      <c r="O219" s="160"/>
      <c r="P219" s="160"/>
      <c r="Q219" s="160"/>
      <c r="R219" s="160"/>
      <c r="S219" s="160"/>
      <c r="T219" s="160"/>
      <c r="U219" s="160"/>
      <c r="V219" s="160"/>
      <c r="W219" s="160"/>
      <c r="X219" s="160"/>
      <c r="Y219" s="151"/>
      <c r="Z219" s="151"/>
      <c r="AA219" s="151"/>
      <c r="AB219" s="151"/>
      <c r="AC219" s="151"/>
      <c r="AD219" s="151"/>
      <c r="AE219" s="151"/>
      <c r="AF219" s="151"/>
      <c r="AG219" s="151" t="s">
        <v>122</v>
      </c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ht="45" outlineLevel="1" x14ac:dyDescent="0.2">
      <c r="A220" s="170">
        <v>46</v>
      </c>
      <c r="B220" s="171" t="s">
        <v>469</v>
      </c>
      <c r="C220" s="180" t="s">
        <v>470</v>
      </c>
      <c r="D220" s="172" t="s">
        <v>223</v>
      </c>
      <c r="E220" s="173">
        <v>3</v>
      </c>
      <c r="F220" s="174"/>
      <c r="G220" s="175">
        <f>ROUND(E220*F220,2)</f>
        <v>0</v>
      </c>
      <c r="H220" s="174"/>
      <c r="I220" s="175">
        <f>ROUND(E220*H220,2)</f>
        <v>0</v>
      </c>
      <c r="J220" s="174"/>
      <c r="K220" s="175">
        <f>ROUND(E220*J220,2)</f>
        <v>0</v>
      </c>
      <c r="L220" s="175">
        <v>21</v>
      </c>
      <c r="M220" s="175">
        <f>G220*(1+L220/100)</f>
        <v>0</v>
      </c>
      <c r="N220" s="175">
        <v>0.03</v>
      </c>
      <c r="O220" s="175">
        <f>ROUND(E220*N220,2)</f>
        <v>0.09</v>
      </c>
      <c r="P220" s="175">
        <v>0</v>
      </c>
      <c r="Q220" s="175">
        <f>ROUND(E220*P220,2)</f>
        <v>0</v>
      </c>
      <c r="R220" s="175" t="s">
        <v>191</v>
      </c>
      <c r="S220" s="175" t="s">
        <v>114</v>
      </c>
      <c r="T220" s="176" t="s">
        <v>115</v>
      </c>
      <c r="U220" s="160">
        <v>0</v>
      </c>
      <c r="V220" s="160">
        <f>ROUND(E220*U220,2)</f>
        <v>0</v>
      </c>
      <c r="W220" s="160"/>
      <c r="X220" s="160" t="s">
        <v>192</v>
      </c>
      <c r="Y220" s="151"/>
      <c r="Z220" s="151"/>
      <c r="AA220" s="151"/>
      <c r="AB220" s="151"/>
      <c r="AC220" s="151"/>
      <c r="AD220" s="151"/>
      <c r="AE220" s="151"/>
      <c r="AF220" s="151"/>
      <c r="AG220" s="151" t="s">
        <v>193</v>
      </c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">
      <c r="A221" s="158"/>
      <c r="B221" s="159"/>
      <c r="C221" s="181" t="s">
        <v>449</v>
      </c>
      <c r="D221" s="161"/>
      <c r="E221" s="162">
        <v>3</v>
      </c>
      <c r="F221" s="160"/>
      <c r="G221" s="160"/>
      <c r="H221" s="160"/>
      <c r="I221" s="160"/>
      <c r="J221" s="160"/>
      <c r="K221" s="160"/>
      <c r="L221" s="160"/>
      <c r="M221" s="160"/>
      <c r="N221" s="160"/>
      <c r="O221" s="160"/>
      <c r="P221" s="160"/>
      <c r="Q221" s="160"/>
      <c r="R221" s="160"/>
      <c r="S221" s="160"/>
      <c r="T221" s="160"/>
      <c r="U221" s="160"/>
      <c r="V221" s="160"/>
      <c r="W221" s="160"/>
      <c r="X221" s="160"/>
      <c r="Y221" s="151"/>
      <c r="Z221" s="151"/>
      <c r="AA221" s="151"/>
      <c r="AB221" s="151"/>
      <c r="AC221" s="151"/>
      <c r="AD221" s="151"/>
      <c r="AE221" s="151"/>
      <c r="AF221" s="151"/>
      <c r="AG221" s="151" t="s">
        <v>121</v>
      </c>
      <c r="AH221" s="151">
        <v>0</v>
      </c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1" x14ac:dyDescent="0.2">
      <c r="A222" s="158"/>
      <c r="B222" s="159"/>
      <c r="C222" s="244"/>
      <c r="D222" s="245"/>
      <c r="E222" s="245"/>
      <c r="F222" s="245"/>
      <c r="G222" s="245"/>
      <c r="H222" s="160"/>
      <c r="I222" s="160"/>
      <c r="J222" s="160"/>
      <c r="K222" s="160"/>
      <c r="L222" s="160"/>
      <c r="M222" s="160"/>
      <c r="N222" s="160"/>
      <c r="O222" s="160"/>
      <c r="P222" s="160"/>
      <c r="Q222" s="160"/>
      <c r="R222" s="160"/>
      <c r="S222" s="160"/>
      <c r="T222" s="160"/>
      <c r="U222" s="160"/>
      <c r="V222" s="160"/>
      <c r="W222" s="160"/>
      <c r="X222" s="160"/>
      <c r="Y222" s="151"/>
      <c r="Z222" s="151"/>
      <c r="AA222" s="151"/>
      <c r="AB222" s="151"/>
      <c r="AC222" s="151"/>
      <c r="AD222" s="151"/>
      <c r="AE222" s="151"/>
      <c r="AF222" s="151"/>
      <c r="AG222" s="151" t="s">
        <v>122</v>
      </c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x14ac:dyDescent="0.2">
      <c r="A223" s="164" t="s">
        <v>108</v>
      </c>
      <c r="B223" s="165" t="s">
        <v>73</v>
      </c>
      <c r="C223" s="179" t="s">
        <v>74</v>
      </c>
      <c r="D223" s="166"/>
      <c r="E223" s="167"/>
      <c r="F223" s="168"/>
      <c r="G223" s="168">
        <f>SUMIF(AG224:AG226,"&lt;&gt;NOR",G224:G226)</f>
        <v>0</v>
      </c>
      <c r="H223" s="168"/>
      <c r="I223" s="168">
        <f>SUM(I224:I226)</f>
        <v>0</v>
      </c>
      <c r="J223" s="168"/>
      <c r="K223" s="168">
        <f>SUM(K224:K226)</f>
        <v>0</v>
      </c>
      <c r="L223" s="168"/>
      <c r="M223" s="168">
        <f>SUM(M224:M226)</f>
        <v>0</v>
      </c>
      <c r="N223" s="168"/>
      <c r="O223" s="168">
        <f>SUM(O224:O226)</f>
        <v>2.2999999999999998</v>
      </c>
      <c r="P223" s="168"/>
      <c r="Q223" s="168">
        <f>SUM(Q224:Q226)</f>
        <v>0</v>
      </c>
      <c r="R223" s="168"/>
      <c r="S223" s="168"/>
      <c r="T223" s="169"/>
      <c r="U223" s="163"/>
      <c r="V223" s="163">
        <f>SUM(V224:V226)</f>
        <v>0</v>
      </c>
      <c r="W223" s="163"/>
      <c r="X223" s="163"/>
      <c r="AG223" t="s">
        <v>109</v>
      </c>
    </row>
    <row r="224" spans="1:60" outlineLevel="1" x14ac:dyDescent="0.2">
      <c r="A224" s="170">
        <v>47</v>
      </c>
      <c r="B224" s="171" t="s">
        <v>471</v>
      </c>
      <c r="C224" s="180" t="s">
        <v>472</v>
      </c>
      <c r="D224" s="172" t="s">
        <v>281</v>
      </c>
      <c r="E224" s="173">
        <v>1</v>
      </c>
      <c r="F224" s="174"/>
      <c r="G224" s="175">
        <f>ROUND(E224*F224,2)</f>
        <v>0</v>
      </c>
      <c r="H224" s="174"/>
      <c r="I224" s="175">
        <f>ROUND(E224*H224,2)</f>
        <v>0</v>
      </c>
      <c r="J224" s="174"/>
      <c r="K224" s="175">
        <f>ROUND(E224*J224,2)</f>
        <v>0</v>
      </c>
      <c r="L224" s="175">
        <v>21</v>
      </c>
      <c r="M224" s="175">
        <f>G224*(1+L224/100)</f>
        <v>0</v>
      </c>
      <c r="N224" s="175">
        <v>2.2999999999999998</v>
      </c>
      <c r="O224" s="175">
        <f>ROUND(E224*N224,2)</f>
        <v>2.2999999999999998</v>
      </c>
      <c r="P224" s="175">
        <v>0</v>
      </c>
      <c r="Q224" s="175">
        <f>ROUND(E224*P224,2)</f>
        <v>0</v>
      </c>
      <c r="R224" s="175"/>
      <c r="S224" s="175" t="s">
        <v>282</v>
      </c>
      <c r="T224" s="176" t="s">
        <v>283</v>
      </c>
      <c r="U224" s="160">
        <v>0</v>
      </c>
      <c r="V224" s="160">
        <f>ROUND(E224*U224,2)</f>
        <v>0</v>
      </c>
      <c r="W224" s="160"/>
      <c r="X224" s="160" t="s">
        <v>200</v>
      </c>
      <c r="Y224" s="151"/>
      <c r="Z224" s="151"/>
      <c r="AA224" s="151"/>
      <c r="AB224" s="151"/>
      <c r="AC224" s="151"/>
      <c r="AD224" s="151"/>
      <c r="AE224" s="151"/>
      <c r="AF224" s="151"/>
      <c r="AG224" s="151" t="s">
        <v>201</v>
      </c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">
      <c r="A225" s="158"/>
      <c r="B225" s="159"/>
      <c r="C225" s="255" t="s">
        <v>473</v>
      </c>
      <c r="D225" s="256"/>
      <c r="E225" s="256"/>
      <c r="F225" s="256"/>
      <c r="G225" s="256"/>
      <c r="H225" s="160"/>
      <c r="I225" s="160"/>
      <c r="J225" s="160"/>
      <c r="K225" s="160"/>
      <c r="L225" s="160"/>
      <c r="M225" s="160"/>
      <c r="N225" s="160"/>
      <c r="O225" s="160"/>
      <c r="P225" s="160"/>
      <c r="Q225" s="160"/>
      <c r="R225" s="160"/>
      <c r="S225" s="160"/>
      <c r="T225" s="160"/>
      <c r="U225" s="160"/>
      <c r="V225" s="160"/>
      <c r="W225" s="160"/>
      <c r="X225" s="160"/>
      <c r="Y225" s="151"/>
      <c r="Z225" s="151"/>
      <c r="AA225" s="151"/>
      <c r="AB225" s="151"/>
      <c r="AC225" s="151"/>
      <c r="AD225" s="151"/>
      <c r="AE225" s="151"/>
      <c r="AF225" s="151"/>
      <c r="AG225" s="151" t="s">
        <v>172</v>
      </c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">
      <c r="A226" s="158"/>
      <c r="B226" s="159"/>
      <c r="C226" s="244"/>
      <c r="D226" s="245"/>
      <c r="E226" s="245"/>
      <c r="F226" s="245"/>
      <c r="G226" s="245"/>
      <c r="H226" s="160"/>
      <c r="I226" s="160"/>
      <c r="J226" s="160"/>
      <c r="K226" s="160"/>
      <c r="L226" s="160"/>
      <c r="M226" s="160"/>
      <c r="N226" s="160"/>
      <c r="O226" s="160"/>
      <c r="P226" s="160"/>
      <c r="Q226" s="160"/>
      <c r="R226" s="160"/>
      <c r="S226" s="160"/>
      <c r="T226" s="160"/>
      <c r="U226" s="160"/>
      <c r="V226" s="160"/>
      <c r="W226" s="160"/>
      <c r="X226" s="160"/>
      <c r="Y226" s="151"/>
      <c r="Z226" s="151"/>
      <c r="AA226" s="151"/>
      <c r="AB226" s="151"/>
      <c r="AC226" s="151"/>
      <c r="AD226" s="151"/>
      <c r="AE226" s="151"/>
      <c r="AF226" s="151"/>
      <c r="AG226" s="151" t="s">
        <v>122</v>
      </c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x14ac:dyDescent="0.2">
      <c r="A227" s="164" t="s">
        <v>108</v>
      </c>
      <c r="B227" s="165" t="s">
        <v>75</v>
      </c>
      <c r="C227" s="179" t="s">
        <v>76</v>
      </c>
      <c r="D227" s="166"/>
      <c r="E227" s="167"/>
      <c r="F227" s="168"/>
      <c r="G227" s="168">
        <f>SUMIF(AG228:AG231,"&lt;&gt;NOR",G228:G231)</f>
        <v>0</v>
      </c>
      <c r="H227" s="168"/>
      <c r="I227" s="168">
        <f>SUM(I228:I231)</f>
        <v>0</v>
      </c>
      <c r="J227" s="168"/>
      <c r="K227" s="168">
        <f>SUM(K228:K231)</f>
        <v>0</v>
      </c>
      <c r="L227" s="168"/>
      <c r="M227" s="168">
        <f>SUM(M228:M231)</f>
        <v>0</v>
      </c>
      <c r="N227" s="168"/>
      <c r="O227" s="168">
        <f>SUM(O228:O231)</f>
        <v>0</v>
      </c>
      <c r="P227" s="168"/>
      <c r="Q227" s="168">
        <f>SUM(Q228:Q231)</f>
        <v>0</v>
      </c>
      <c r="R227" s="168"/>
      <c r="S227" s="168"/>
      <c r="T227" s="169"/>
      <c r="U227" s="163"/>
      <c r="V227" s="163">
        <f>SUM(V228:V231)</f>
        <v>39.57</v>
      </c>
      <c r="W227" s="163"/>
      <c r="X227" s="163"/>
      <c r="AG227" t="s">
        <v>109</v>
      </c>
    </row>
    <row r="228" spans="1:60" ht="22.5" outlineLevel="1" x14ac:dyDescent="0.2">
      <c r="A228" s="170">
        <v>48</v>
      </c>
      <c r="B228" s="171" t="s">
        <v>285</v>
      </c>
      <c r="C228" s="180" t="s">
        <v>286</v>
      </c>
      <c r="D228" s="172" t="s">
        <v>190</v>
      </c>
      <c r="E228" s="173">
        <v>187.10963000000001</v>
      </c>
      <c r="F228" s="174"/>
      <c r="G228" s="175">
        <f>ROUND(E228*F228,2)</f>
        <v>0</v>
      </c>
      <c r="H228" s="174"/>
      <c r="I228" s="175">
        <f>ROUND(E228*H228,2)</f>
        <v>0</v>
      </c>
      <c r="J228" s="174"/>
      <c r="K228" s="175">
        <f>ROUND(E228*J228,2)</f>
        <v>0</v>
      </c>
      <c r="L228" s="175">
        <v>21</v>
      </c>
      <c r="M228" s="175">
        <f>G228*(1+L228/100)</f>
        <v>0</v>
      </c>
      <c r="N228" s="175">
        <v>0</v>
      </c>
      <c r="O228" s="175">
        <f>ROUND(E228*N228,2)</f>
        <v>0</v>
      </c>
      <c r="P228" s="175">
        <v>0</v>
      </c>
      <c r="Q228" s="175">
        <f>ROUND(E228*P228,2)</f>
        <v>0</v>
      </c>
      <c r="R228" s="175" t="s">
        <v>208</v>
      </c>
      <c r="S228" s="175" t="s">
        <v>114</v>
      </c>
      <c r="T228" s="176" t="s">
        <v>115</v>
      </c>
      <c r="U228" s="160">
        <v>0.21149999999999999</v>
      </c>
      <c r="V228" s="160">
        <f>ROUND(E228*U228,2)</f>
        <v>39.57</v>
      </c>
      <c r="W228" s="160"/>
      <c r="X228" s="160" t="s">
        <v>287</v>
      </c>
      <c r="Y228" s="151"/>
      <c r="Z228" s="151"/>
      <c r="AA228" s="151"/>
      <c r="AB228" s="151"/>
      <c r="AC228" s="151"/>
      <c r="AD228" s="151"/>
      <c r="AE228" s="151"/>
      <c r="AF228" s="151"/>
      <c r="AG228" s="151" t="s">
        <v>288</v>
      </c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">
      <c r="A229" s="158"/>
      <c r="B229" s="159"/>
      <c r="C229" s="242" t="s">
        <v>289</v>
      </c>
      <c r="D229" s="243"/>
      <c r="E229" s="243"/>
      <c r="F229" s="243"/>
      <c r="G229" s="243"/>
      <c r="H229" s="160"/>
      <c r="I229" s="160"/>
      <c r="J229" s="160"/>
      <c r="K229" s="160"/>
      <c r="L229" s="160"/>
      <c r="M229" s="160"/>
      <c r="N229" s="160"/>
      <c r="O229" s="160"/>
      <c r="P229" s="160"/>
      <c r="Q229" s="160"/>
      <c r="R229" s="160"/>
      <c r="S229" s="160"/>
      <c r="T229" s="160"/>
      <c r="U229" s="160"/>
      <c r="V229" s="160"/>
      <c r="W229" s="160"/>
      <c r="X229" s="160"/>
      <c r="Y229" s="151"/>
      <c r="Z229" s="151"/>
      <c r="AA229" s="151"/>
      <c r="AB229" s="151"/>
      <c r="AC229" s="151"/>
      <c r="AD229" s="151"/>
      <c r="AE229" s="151"/>
      <c r="AF229" s="151"/>
      <c r="AG229" s="151" t="s">
        <v>119</v>
      </c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">
      <c r="A230" s="158"/>
      <c r="B230" s="159"/>
      <c r="C230" s="253" t="s">
        <v>290</v>
      </c>
      <c r="D230" s="254"/>
      <c r="E230" s="254"/>
      <c r="F230" s="254"/>
      <c r="G230" s="254"/>
      <c r="H230" s="160"/>
      <c r="I230" s="160"/>
      <c r="J230" s="160"/>
      <c r="K230" s="160"/>
      <c r="L230" s="160"/>
      <c r="M230" s="160"/>
      <c r="N230" s="160"/>
      <c r="O230" s="160"/>
      <c r="P230" s="160"/>
      <c r="Q230" s="160"/>
      <c r="R230" s="160"/>
      <c r="S230" s="160"/>
      <c r="T230" s="160"/>
      <c r="U230" s="160"/>
      <c r="V230" s="160"/>
      <c r="W230" s="160"/>
      <c r="X230" s="160"/>
      <c r="Y230" s="151"/>
      <c r="Z230" s="151"/>
      <c r="AA230" s="151"/>
      <c r="AB230" s="151"/>
      <c r="AC230" s="151"/>
      <c r="AD230" s="151"/>
      <c r="AE230" s="151"/>
      <c r="AF230" s="151"/>
      <c r="AG230" s="151" t="s">
        <v>172</v>
      </c>
      <c r="AH230" s="151"/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">
      <c r="A231" s="158"/>
      <c r="B231" s="159"/>
      <c r="C231" s="244"/>
      <c r="D231" s="245"/>
      <c r="E231" s="245"/>
      <c r="F231" s="245"/>
      <c r="G231" s="245"/>
      <c r="H231" s="160"/>
      <c r="I231" s="160"/>
      <c r="J231" s="160"/>
      <c r="K231" s="160"/>
      <c r="L231" s="160"/>
      <c r="M231" s="160"/>
      <c r="N231" s="160"/>
      <c r="O231" s="160"/>
      <c r="P231" s="160"/>
      <c r="Q231" s="160"/>
      <c r="R231" s="160"/>
      <c r="S231" s="160"/>
      <c r="T231" s="160"/>
      <c r="U231" s="160"/>
      <c r="V231" s="160"/>
      <c r="W231" s="160"/>
      <c r="X231" s="160"/>
      <c r="Y231" s="151"/>
      <c r="Z231" s="151"/>
      <c r="AA231" s="151"/>
      <c r="AB231" s="151"/>
      <c r="AC231" s="151"/>
      <c r="AD231" s="151"/>
      <c r="AE231" s="151"/>
      <c r="AF231" s="151"/>
      <c r="AG231" s="151" t="s">
        <v>122</v>
      </c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x14ac:dyDescent="0.2">
      <c r="A232" s="164" t="s">
        <v>108</v>
      </c>
      <c r="B232" s="165" t="s">
        <v>77</v>
      </c>
      <c r="C232" s="179" t="s">
        <v>78</v>
      </c>
      <c r="D232" s="166"/>
      <c r="E232" s="167"/>
      <c r="F232" s="168"/>
      <c r="G232" s="168">
        <f>SUMIF(AG233:AG242,"&lt;&gt;NOR",G233:G242)</f>
        <v>0</v>
      </c>
      <c r="H232" s="168"/>
      <c r="I232" s="168">
        <f>SUM(I233:I242)</f>
        <v>0</v>
      </c>
      <c r="J232" s="168"/>
      <c r="K232" s="168">
        <f>SUM(K233:K242)</f>
        <v>0</v>
      </c>
      <c r="L232" s="168"/>
      <c r="M232" s="168">
        <f>SUM(M233:M242)</f>
        <v>0</v>
      </c>
      <c r="N232" s="168"/>
      <c r="O232" s="168">
        <f>SUM(O233:O242)</f>
        <v>0.02</v>
      </c>
      <c r="P232" s="168"/>
      <c r="Q232" s="168">
        <f>SUM(Q233:Q242)</f>
        <v>0</v>
      </c>
      <c r="R232" s="168"/>
      <c r="S232" s="168"/>
      <c r="T232" s="169"/>
      <c r="U232" s="163"/>
      <c r="V232" s="163">
        <f>SUM(V233:V242)</f>
        <v>15.43</v>
      </c>
      <c r="W232" s="163"/>
      <c r="X232" s="163"/>
      <c r="AG232" t="s">
        <v>109</v>
      </c>
    </row>
    <row r="233" spans="1:60" outlineLevel="1" x14ac:dyDescent="0.2">
      <c r="A233" s="170">
        <v>49</v>
      </c>
      <c r="B233" s="171" t="s">
        <v>474</v>
      </c>
      <c r="C233" s="180" t="s">
        <v>475</v>
      </c>
      <c r="D233" s="172" t="s">
        <v>198</v>
      </c>
      <c r="E233" s="173">
        <v>213.3</v>
      </c>
      <c r="F233" s="174"/>
      <c r="G233" s="175">
        <f>ROUND(E233*F233,2)</f>
        <v>0</v>
      </c>
      <c r="H233" s="174"/>
      <c r="I233" s="175">
        <f>ROUND(E233*H233,2)</f>
        <v>0</v>
      </c>
      <c r="J233" s="174"/>
      <c r="K233" s="175">
        <f>ROUND(E233*J233,2)</f>
        <v>0</v>
      </c>
      <c r="L233" s="175">
        <v>21</v>
      </c>
      <c r="M233" s="175">
        <f>G233*(1+L233/100)</f>
        <v>0</v>
      </c>
      <c r="N233" s="175">
        <v>6.0000000000000002E-5</v>
      </c>
      <c r="O233" s="175">
        <f>ROUND(E233*N233,2)</f>
        <v>0.01</v>
      </c>
      <c r="P233" s="175">
        <v>0</v>
      </c>
      <c r="Q233" s="175">
        <f>ROUND(E233*P233,2)</f>
        <v>0</v>
      </c>
      <c r="R233" s="175" t="s">
        <v>77</v>
      </c>
      <c r="S233" s="175" t="s">
        <v>114</v>
      </c>
      <c r="T233" s="176" t="s">
        <v>115</v>
      </c>
      <c r="U233" s="160">
        <v>4.6330000000000003E-2</v>
      </c>
      <c r="V233" s="160">
        <f>ROUND(E233*U233,2)</f>
        <v>9.8800000000000008</v>
      </c>
      <c r="W233" s="160"/>
      <c r="X233" s="160" t="s">
        <v>116</v>
      </c>
      <c r="Y233" s="151"/>
      <c r="Z233" s="151"/>
      <c r="AA233" s="151"/>
      <c r="AB233" s="151"/>
      <c r="AC233" s="151"/>
      <c r="AD233" s="151"/>
      <c r="AE233" s="151"/>
      <c r="AF233" s="151"/>
      <c r="AG233" s="151" t="s">
        <v>476</v>
      </c>
      <c r="AH233" s="151"/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">
      <c r="A234" s="158"/>
      <c r="B234" s="159"/>
      <c r="C234" s="181" t="s">
        <v>477</v>
      </c>
      <c r="D234" s="161"/>
      <c r="E234" s="162"/>
      <c r="F234" s="160"/>
      <c r="G234" s="160"/>
      <c r="H234" s="160"/>
      <c r="I234" s="160"/>
      <c r="J234" s="160"/>
      <c r="K234" s="160"/>
      <c r="L234" s="160"/>
      <c r="M234" s="160"/>
      <c r="N234" s="160"/>
      <c r="O234" s="160"/>
      <c r="P234" s="160"/>
      <c r="Q234" s="160"/>
      <c r="R234" s="160"/>
      <c r="S234" s="160"/>
      <c r="T234" s="160"/>
      <c r="U234" s="160"/>
      <c r="V234" s="160"/>
      <c r="W234" s="160"/>
      <c r="X234" s="160"/>
      <c r="Y234" s="151"/>
      <c r="Z234" s="151"/>
      <c r="AA234" s="151"/>
      <c r="AB234" s="151"/>
      <c r="AC234" s="151"/>
      <c r="AD234" s="151"/>
      <c r="AE234" s="151"/>
      <c r="AF234" s="151"/>
      <c r="AG234" s="151" t="s">
        <v>121</v>
      </c>
      <c r="AH234" s="151">
        <v>0</v>
      </c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">
      <c r="A235" s="158"/>
      <c r="B235" s="159"/>
      <c r="C235" s="181" t="s">
        <v>381</v>
      </c>
      <c r="D235" s="161"/>
      <c r="E235" s="162">
        <v>213.3</v>
      </c>
      <c r="F235" s="160"/>
      <c r="G235" s="160"/>
      <c r="H235" s="160"/>
      <c r="I235" s="160"/>
      <c r="J235" s="160"/>
      <c r="K235" s="160"/>
      <c r="L235" s="160"/>
      <c r="M235" s="160"/>
      <c r="N235" s="160"/>
      <c r="O235" s="160"/>
      <c r="P235" s="160"/>
      <c r="Q235" s="160"/>
      <c r="R235" s="160"/>
      <c r="S235" s="160"/>
      <c r="T235" s="160"/>
      <c r="U235" s="160"/>
      <c r="V235" s="160"/>
      <c r="W235" s="160"/>
      <c r="X235" s="160"/>
      <c r="Y235" s="151"/>
      <c r="Z235" s="151"/>
      <c r="AA235" s="151"/>
      <c r="AB235" s="151"/>
      <c r="AC235" s="151"/>
      <c r="AD235" s="151"/>
      <c r="AE235" s="151"/>
      <c r="AF235" s="151"/>
      <c r="AG235" s="151" t="s">
        <v>121</v>
      </c>
      <c r="AH235" s="151">
        <v>0</v>
      </c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">
      <c r="A236" s="158"/>
      <c r="B236" s="159"/>
      <c r="C236" s="244"/>
      <c r="D236" s="245"/>
      <c r="E236" s="245"/>
      <c r="F236" s="245"/>
      <c r="G236" s="245"/>
      <c r="H236" s="160"/>
      <c r="I236" s="160"/>
      <c r="J236" s="160"/>
      <c r="K236" s="160"/>
      <c r="L236" s="160"/>
      <c r="M236" s="160"/>
      <c r="N236" s="160"/>
      <c r="O236" s="160"/>
      <c r="P236" s="160"/>
      <c r="Q236" s="160"/>
      <c r="R236" s="160"/>
      <c r="S236" s="160"/>
      <c r="T236" s="160"/>
      <c r="U236" s="160"/>
      <c r="V236" s="160"/>
      <c r="W236" s="160"/>
      <c r="X236" s="160"/>
      <c r="Y236" s="151"/>
      <c r="Z236" s="151"/>
      <c r="AA236" s="151"/>
      <c r="AB236" s="151"/>
      <c r="AC236" s="151"/>
      <c r="AD236" s="151"/>
      <c r="AE236" s="151"/>
      <c r="AF236" s="151"/>
      <c r="AG236" s="151" t="s">
        <v>122</v>
      </c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">
      <c r="A237" s="170">
        <v>50</v>
      </c>
      <c r="B237" s="171" t="s">
        <v>478</v>
      </c>
      <c r="C237" s="180" t="s">
        <v>479</v>
      </c>
      <c r="D237" s="172" t="s">
        <v>198</v>
      </c>
      <c r="E237" s="173">
        <v>213.3</v>
      </c>
      <c r="F237" s="174"/>
      <c r="G237" s="175">
        <f>ROUND(E237*F237,2)</f>
        <v>0</v>
      </c>
      <c r="H237" s="174"/>
      <c r="I237" s="175">
        <f>ROUND(E237*H237,2)</f>
        <v>0</v>
      </c>
      <c r="J237" s="174"/>
      <c r="K237" s="175">
        <f>ROUND(E237*J237,2)</f>
        <v>0</v>
      </c>
      <c r="L237" s="175">
        <v>21</v>
      </c>
      <c r="M237" s="175">
        <f>G237*(1+L237/100)</f>
        <v>0</v>
      </c>
      <c r="N237" s="175">
        <v>6.0000000000000002E-5</v>
      </c>
      <c r="O237" s="175">
        <f>ROUND(E237*N237,2)</f>
        <v>0.01</v>
      </c>
      <c r="P237" s="175">
        <v>0</v>
      </c>
      <c r="Q237" s="175">
        <f>ROUND(E237*P237,2)</f>
        <v>0</v>
      </c>
      <c r="R237" s="175"/>
      <c r="S237" s="175" t="s">
        <v>114</v>
      </c>
      <c r="T237" s="176" t="s">
        <v>115</v>
      </c>
      <c r="U237" s="160">
        <v>2.5999999999999999E-2</v>
      </c>
      <c r="V237" s="160">
        <f>ROUND(E237*U237,2)</f>
        <v>5.55</v>
      </c>
      <c r="W237" s="160"/>
      <c r="X237" s="160" t="s">
        <v>116</v>
      </c>
      <c r="Y237" s="151"/>
      <c r="Z237" s="151"/>
      <c r="AA237" s="151"/>
      <c r="AB237" s="151"/>
      <c r="AC237" s="151"/>
      <c r="AD237" s="151"/>
      <c r="AE237" s="151"/>
      <c r="AF237" s="151"/>
      <c r="AG237" s="151" t="s">
        <v>476</v>
      </c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">
      <c r="A238" s="158"/>
      <c r="B238" s="159"/>
      <c r="C238" s="181" t="s">
        <v>217</v>
      </c>
      <c r="D238" s="161"/>
      <c r="E238" s="162"/>
      <c r="F238" s="160"/>
      <c r="G238" s="160"/>
      <c r="H238" s="160"/>
      <c r="I238" s="160"/>
      <c r="J238" s="160"/>
      <c r="K238" s="160"/>
      <c r="L238" s="160"/>
      <c r="M238" s="160"/>
      <c r="N238" s="160"/>
      <c r="O238" s="160"/>
      <c r="P238" s="160"/>
      <c r="Q238" s="160"/>
      <c r="R238" s="160"/>
      <c r="S238" s="160"/>
      <c r="T238" s="160"/>
      <c r="U238" s="160"/>
      <c r="V238" s="160"/>
      <c r="W238" s="160"/>
      <c r="X238" s="160"/>
      <c r="Y238" s="151"/>
      <c r="Z238" s="151"/>
      <c r="AA238" s="151"/>
      <c r="AB238" s="151"/>
      <c r="AC238" s="151"/>
      <c r="AD238" s="151"/>
      <c r="AE238" s="151"/>
      <c r="AF238" s="151"/>
      <c r="AG238" s="151" t="s">
        <v>121</v>
      </c>
      <c r="AH238" s="151">
        <v>0</v>
      </c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">
      <c r="A239" s="158"/>
      <c r="B239" s="159"/>
      <c r="C239" s="181" t="s">
        <v>480</v>
      </c>
      <c r="D239" s="161"/>
      <c r="E239" s="162">
        <v>213.3</v>
      </c>
      <c r="F239" s="160"/>
      <c r="G239" s="160"/>
      <c r="H239" s="160"/>
      <c r="I239" s="160"/>
      <c r="J239" s="160"/>
      <c r="K239" s="160"/>
      <c r="L239" s="160"/>
      <c r="M239" s="160"/>
      <c r="N239" s="160"/>
      <c r="O239" s="160"/>
      <c r="P239" s="160"/>
      <c r="Q239" s="160"/>
      <c r="R239" s="160"/>
      <c r="S239" s="160"/>
      <c r="T239" s="160"/>
      <c r="U239" s="160"/>
      <c r="V239" s="160"/>
      <c r="W239" s="160"/>
      <c r="X239" s="160"/>
      <c r="Y239" s="151"/>
      <c r="Z239" s="151"/>
      <c r="AA239" s="151"/>
      <c r="AB239" s="151"/>
      <c r="AC239" s="151"/>
      <c r="AD239" s="151"/>
      <c r="AE239" s="151"/>
      <c r="AF239" s="151"/>
      <c r="AG239" s="151" t="s">
        <v>121</v>
      </c>
      <c r="AH239" s="151">
        <v>5</v>
      </c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">
      <c r="A240" s="158"/>
      <c r="B240" s="159"/>
      <c r="C240" s="244"/>
      <c r="D240" s="245"/>
      <c r="E240" s="245"/>
      <c r="F240" s="245"/>
      <c r="G240" s="245"/>
      <c r="H240" s="160"/>
      <c r="I240" s="160"/>
      <c r="J240" s="160"/>
      <c r="K240" s="160"/>
      <c r="L240" s="160"/>
      <c r="M240" s="160"/>
      <c r="N240" s="160"/>
      <c r="O240" s="160"/>
      <c r="P240" s="160"/>
      <c r="Q240" s="160"/>
      <c r="R240" s="160"/>
      <c r="S240" s="160"/>
      <c r="T240" s="160"/>
      <c r="U240" s="160"/>
      <c r="V240" s="160"/>
      <c r="W240" s="160"/>
      <c r="X240" s="160"/>
      <c r="Y240" s="151"/>
      <c r="Z240" s="151"/>
      <c r="AA240" s="151"/>
      <c r="AB240" s="151"/>
      <c r="AC240" s="151"/>
      <c r="AD240" s="151"/>
      <c r="AE240" s="151"/>
      <c r="AF240" s="151"/>
      <c r="AG240" s="151" t="s">
        <v>122</v>
      </c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">
      <c r="A241" s="170">
        <v>51</v>
      </c>
      <c r="B241" s="171" t="s">
        <v>279</v>
      </c>
      <c r="C241" s="180" t="s">
        <v>481</v>
      </c>
      <c r="D241" s="172" t="s">
        <v>482</v>
      </c>
      <c r="E241" s="173">
        <v>2</v>
      </c>
      <c r="F241" s="174"/>
      <c r="G241" s="175">
        <f>ROUND(E241*F241,2)</f>
        <v>0</v>
      </c>
      <c r="H241" s="174"/>
      <c r="I241" s="175">
        <f>ROUND(E241*H241,2)</f>
        <v>0</v>
      </c>
      <c r="J241" s="174"/>
      <c r="K241" s="175">
        <f>ROUND(E241*J241,2)</f>
        <v>0</v>
      </c>
      <c r="L241" s="175">
        <v>21</v>
      </c>
      <c r="M241" s="175">
        <f>G241*(1+L241/100)</f>
        <v>0</v>
      </c>
      <c r="N241" s="175">
        <v>0</v>
      </c>
      <c r="O241" s="175">
        <f>ROUND(E241*N241,2)</f>
        <v>0</v>
      </c>
      <c r="P241" s="175">
        <v>0</v>
      </c>
      <c r="Q241" s="175">
        <f>ROUND(E241*P241,2)</f>
        <v>0</v>
      </c>
      <c r="R241" s="175"/>
      <c r="S241" s="175" t="s">
        <v>282</v>
      </c>
      <c r="T241" s="176" t="s">
        <v>283</v>
      </c>
      <c r="U241" s="160">
        <v>0</v>
      </c>
      <c r="V241" s="160">
        <f>ROUND(E241*U241,2)</f>
        <v>0</v>
      </c>
      <c r="W241" s="160"/>
      <c r="X241" s="160" t="s">
        <v>116</v>
      </c>
      <c r="Y241" s="151"/>
      <c r="Z241" s="151"/>
      <c r="AA241" s="151"/>
      <c r="AB241" s="151"/>
      <c r="AC241" s="151"/>
      <c r="AD241" s="151"/>
      <c r="AE241" s="151"/>
      <c r="AF241" s="151"/>
      <c r="AG241" s="151" t="s">
        <v>476</v>
      </c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">
      <c r="A242" s="158"/>
      <c r="B242" s="159"/>
      <c r="C242" s="257"/>
      <c r="D242" s="258"/>
      <c r="E242" s="258"/>
      <c r="F242" s="258"/>
      <c r="G242" s="258"/>
      <c r="H242" s="160"/>
      <c r="I242" s="160"/>
      <c r="J242" s="160"/>
      <c r="K242" s="160"/>
      <c r="L242" s="160"/>
      <c r="M242" s="160"/>
      <c r="N242" s="160"/>
      <c r="O242" s="160"/>
      <c r="P242" s="160"/>
      <c r="Q242" s="160"/>
      <c r="R242" s="160"/>
      <c r="S242" s="160"/>
      <c r="T242" s="160"/>
      <c r="U242" s="160"/>
      <c r="V242" s="160"/>
      <c r="W242" s="160"/>
      <c r="X242" s="160"/>
      <c r="Y242" s="151"/>
      <c r="Z242" s="151"/>
      <c r="AA242" s="151"/>
      <c r="AB242" s="151"/>
      <c r="AC242" s="151"/>
      <c r="AD242" s="151"/>
      <c r="AE242" s="151"/>
      <c r="AF242" s="151"/>
      <c r="AG242" s="151" t="s">
        <v>122</v>
      </c>
      <c r="AH242" s="151"/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x14ac:dyDescent="0.2">
      <c r="A243" s="3"/>
      <c r="B243" s="4"/>
      <c r="C243" s="182"/>
      <c r="D243" s="6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AE243">
        <v>15</v>
      </c>
      <c r="AF243">
        <v>21</v>
      </c>
      <c r="AG243" t="s">
        <v>95</v>
      </c>
    </row>
    <row r="244" spans="1:60" x14ac:dyDescent="0.2">
      <c r="A244" s="154"/>
      <c r="B244" s="155" t="s">
        <v>29</v>
      </c>
      <c r="C244" s="183"/>
      <c r="D244" s="156"/>
      <c r="E244" s="157"/>
      <c r="F244" s="157"/>
      <c r="G244" s="178">
        <f>G8+G88+G106+G172+G197+G223+G227+G232</f>
        <v>0</v>
      </c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AE244">
        <f>SUMIF(L7:L242,AE243,G7:G242)</f>
        <v>0</v>
      </c>
      <c r="AF244">
        <f>SUMIF(L7:L242,AF243,G7:G242)</f>
        <v>0</v>
      </c>
      <c r="AG244" t="s">
        <v>291</v>
      </c>
    </row>
    <row r="245" spans="1:60" x14ac:dyDescent="0.2">
      <c r="A245" s="241" t="s">
        <v>292</v>
      </c>
      <c r="B245" s="241"/>
      <c r="C245" s="182"/>
      <c r="D245" s="6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60" x14ac:dyDescent="0.2">
      <c r="A246" s="3"/>
      <c r="B246" s="4" t="s">
        <v>483</v>
      </c>
      <c r="C246" s="182" t="s">
        <v>484</v>
      </c>
      <c r="D246" s="6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AG246" t="s">
        <v>295</v>
      </c>
    </row>
    <row r="247" spans="1:60" x14ac:dyDescent="0.2">
      <c r="A247" s="3"/>
      <c r="B247" s="4" t="s">
        <v>485</v>
      </c>
      <c r="C247" s="182" t="s">
        <v>297</v>
      </c>
      <c r="D247" s="6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AG247" t="s">
        <v>298</v>
      </c>
    </row>
    <row r="248" spans="1:60" x14ac:dyDescent="0.2">
      <c r="A248" s="3"/>
      <c r="B248" s="4"/>
      <c r="C248" s="182" t="s">
        <v>138</v>
      </c>
      <c r="D248" s="6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AG248" t="s">
        <v>299</v>
      </c>
    </row>
    <row r="249" spans="1:60" x14ac:dyDescent="0.2">
      <c r="A249" s="3"/>
      <c r="B249" s="4"/>
      <c r="C249" s="182"/>
      <c r="D249" s="6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</row>
    <row r="250" spans="1:60" x14ac:dyDescent="0.2">
      <c r="C250" s="184"/>
      <c r="D250" s="10"/>
      <c r="AG250" t="s">
        <v>300</v>
      </c>
    </row>
    <row r="251" spans="1:60" x14ac:dyDescent="0.2">
      <c r="D251" s="10"/>
    </row>
    <row r="252" spans="1:60" x14ac:dyDescent="0.2">
      <c r="D252" s="10"/>
    </row>
    <row r="253" spans="1:60" x14ac:dyDescent="0.2">
      <c r="D253" s="10"/>
    </row>
    <row r="254" spans="1:60" x14ac:dyDescent="0.2">
      <c r="D254" s="10"/>
    </row>
    <row r="255" spans="1:60" x14ac:dyDescent="0.2">
      <c r="D255" s="10"/>
    </row>
    <row r="256" spans="1:60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79">
    <mergeCell ref="C236:G236"/>
    <mergeCell ref="C240:G240"/>
    <mergeCell ref="C242:G242"/>
    <mergeCell ref="C222:G222"/>
    <mergeCell ref="C225:G225"/>
    <mergeCell ref="C226:G226"/>
    <mergeCell ref="C229:G229"/>
    <mergeCell ref="C230:G230"/>
    <mergeCell ref="C231:G231"/>
    <mergeCell ref="C219:G219"/>
    <mergeCell ref="C187:G187"/>
    <mergeCell ref="C190:G190"/>
    <mergeCell ref="C193:G193"/>
    <mergeCell ref="C196:G196"/>
    <mergeCell ref="C199:G199"/>
    <mergeCell ref="C202:G202"/>
    <mergeCell ref="C204:G204"/>
    <mergeCell ref="C206:G206"/>
    <mergeCell ref="C209:G209"/>
    <mergeCell ref="C212:G212"/>
    <mergeCell ref="C215:G215"/>
    <mergeCell ref="C184:G184"/>
    <mergeCell ref="C142:G142"/>
    <mergeCell ref="C145:G145"/>
    <mergeCell ref="C149:G149"/>
    <mergeCell ref="C153:G153"/>
    <mergeCell ref="C161:G161"/>
    <mergeCell ref="C165:G165"/>
    <mergeCell ref="C169:G169"/>
    <mergeCell ref="C171:G171"/>
    <mergeCell ref="C175:G175"/>
    <mergeCell ref="C178:G178"/>
    <mergeCell ref="C181:G181"/>
    <mergeCell ref="C140:G140"/>
    <mergeCell ref="C113:G113"/>
    <mergeCell ref="C117:G117"/>
    <mergeCell ref="C120:G120"/>
    <mergeCell ref="C123:G123"/>
    <mergeCell ref="C125:G125"/>
    <mergeCell ref="C128:G128"/>
    <mergeCell ref="C130:G130"/>
    <mergeCell ref="C131:G131"/>
    <mergeCell ref="C133:G133"/>
    <mergeCell ref="C136:G136"/>
    <mergeCell ref="C138:G138"/>
    <mergeCell ref="C64:G64"/>
    <mergeCell ref="C111:G111"/>
    <mergeCell ref="C74:G74"/>
    <mergeCell ref="C79:G79"/>
    <mergeCell ref="C82:G82"/>
    <mergeCell ref="C87:G87"/>
    <mergeCell ref="C90:G90"/>
    <mergeCell ref="C95:G95"/>
    <mergeCell ref="C97:G97"/>
    <mergeCell ref="C100:G100"/>
    <mergeCell ref="C102:G102"/>
    <mergeCell ref="C105:G105"/>
    <mergeCell ref="C108:G108"/>
    <mergeCell ref="C51:G51"/>
    <mergeCell ref="C55:G55"/>
    <mergeCell ref="C58:G58"/>
    <mergeCell ref="C61:G61"/>
    <mergeCell ref="C63:G63"/>
    <mergeCell ref="A1:G1"/>
    <mergeCell ref="C2:G2"/>
    <mergeCell ref="C3:G3"/>
    <mergeCell ref="C4:G4"/>
    <mergeCell ref="A245:B245"/>
    <mergeCell ref="C10:G10"/>
    <mergeCell ref="C22:G22"/>
    <mergeCell ref="C24:G24"/>
    <mergeCell ref="C26:G26"/>
    <mergeCell ref="C28:G28"/>
    <mergeCell ref="C72:G72"/>
    <mergeCell ref="C40:G40"/>
    <mergeCell ref="C42:G42"/>
    <mergeCell ref="C44:G44"/>
    <mergeCell ref="C46:G46"/>
    <mergeCell ref="C49:G49"/>
  </mergeCells>
  <pageMargins left="0.59055118110236204" right="0.196850393700787" top="0.75" bottom="0.75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SO301 SO301.1 Pol</vt:lpstr>
      <vt:lpstr>SO301 SO301.2 Pol</vt:lpstr>
      <vt:lpstr>SO302 SO302.2 Pol</vt:lpstr>
      <vt:lpstr>SO303 SO303.1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'SO301 SO301.1 Pol'!Názvy_tisku</vt:lpstr>
      <vt:lpstr>'SO301 SO301.2 Pol'!Názvy_tisku</vt:lpstr>
      <vt:lpstr>'SO302 SO302.2 Pol'!Názvy_tisku</vt:lpstr>
      <vt:lpstr>'SO303 SO303.1 Pol'!Názvy_tisku</vt:lpstr>
      <vt:lpstr>oadresa</vt:lpstr>
      <vt:lpstr>Stavba!Objednatel</vt:lpstr>
      <vt:lpstr>Stavba!Objekt</vt:lpstr>
      <vt:lpstr>'SO301 SO301.1 Pol'!Oblast_tisku</vt:lpstr>
      <vt:lpstr>'SO301 SO301.2 Pol'!Oblast_tisku</vt:lpstr>
      <vt:lpstr>'SO302 SO302.2 Pol'!Oblast_tisku</vt:lpstr>
      <vt:lpstr>'SO303 SO303.1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Libor Obadal</cp:lastModifiedBy>
  <cp:lastPrinted>2021-05-25T05:46:59Z</cp:lastPrinted>
  <dcterms:created xsi:type="dcterms:W3CDTF">2009-04-08T07:15:50Z</dcterms:created>
  <dcterms:modified xsi:type="dcterms:W3CDTF">2021-06-11T07:55:36Z</dcterms:modified>
</cp:coreProperties>
</file>